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4.10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28" i="1"/>
  <c r="B27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20" i="1"/>
  <c r="B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15" i="1"/>
  <c r="B14" i="1"/>
  <c r="S13" i="1"/>
  <c r="R13" i="1"/>
  <c r="Q13" i="1"/>
  <c r="P13" i="1"/>
  <c r="O13" i="1"/>
  <c r="N13" i="1"/>
  <c r="N6" i="1" s="1"/>
  <c r="M13" i="1"/>
  <c r="L13" i="1"/>
  <c r="K13" i="1"/>
  <c r="J13" i="1"/>
  <c r="I13" i="1"/>
  <c r="H13" i="1"/>
  <c r="H6" i="1" s="1"/>
  <c r="G13" i="1"/>
  <c r="F13" i="1"/>
  <c r="E13" i="1"/>
  <c r="D13" i="1"/>
  <c r="C13" i="1"/>
  <c r="B13" i="1"/>
  <c r="B12" i="1"/>
  <c r="S11" i="1"/>
  <c r="R11" i="1"/>
  <c r="Q11" i="1"/>
  <c r="P11" i="1"/>
  <c r="O11" i="1"/>
  <c r="O6" i="1" s="1"/>
  <c r="N11" i="1"/>
  <c r="M11" i="1"/>
  <c r="L11" i="1"/>
  <c r="K11" i="1"/>
  <c r="J11" i="1"/>
  <c r="I11" i="1"/>
  <c r="I6" i="1" s="1"/>
  <c r="H11" i="1"/>
  <c r="G11" i="1"/>
  <c r="F11" i="1"/>
  <c r="E11" i="1"/>
  <c r="D11" i="1"/>
  <c r="C11" i="1"/>
  <c r="C6" i="1" s="1"/>
  <c r="B11" i="1"/>
  <c r="B10" i="1"/>
  <c r="B7" i="1" s="1"/>
  <c r="B6" i="1" s="1"/>
  <c r="B9" i="1"/>
  <c r="B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M6" i="1"/>
  <c r="L6" i="1"/>
  <c r="K6" i="1"/>
  <c r="J6" i="1"/>
  <c r="G6" i="1"/>
  <c r="F6" i="1"/>
  <c r="E6" i="1"/>
  <c r="D6" i="1"/>
</calcChain>
</file>

<file path=xl/sharedStrings.xml><?xml version="1.0" encoding="utf-8"?>
<sst xmlns="http://schemas.openxmlformats.org/spreadsheetml/2006/main" count="50" uniqueCount="47">
  <si>
    <r>
      <t>TABLA 24.10: MONTOS DE EXPORTACIONES (EN US$ FOB) DE BIENES CULTURALES POR REGIÓN DE ORIGEN, SEGÚN DOMINIO Y SUBDOMINIO CULTURAL. 2019</t>
    </r>
    <r>
      <rPr>
        <b/>
        <vertAlign val="superscript"/>
        <sz val="8"/>
        <rFont val="Verdana"/>
        <family val="2"/>
      </rPr>
      <t xml:space="preserve">/1 </t>
    </r>
  </si>
  <si>
    <t>DOMINIO Y SUBDOMINIO CULTURAL</t>
  </si>
  <si>
    <t>TOTAL (en US$ FOB)</t>
  </si>
  <si>
    <t>Región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</si>
  <si>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</si>
  <si>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</si>
  <si>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</si>
  <si>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</si>
  <si>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</si>
  <si>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</si>
  <si>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</si>
  <si>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</si>
  <si>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</si>
  <si>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</si>
  <si>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</si>
  <si>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</si>
  <si>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</si>
  <si>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</si>
  <si>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</si>
  <si>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</si>
  <si>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r>
      <t xml:space="preserve">Merc. Extranjera nacionalizada </t>
    </r>
    <r>
      <rPr>
        <b/>
        <vertAlign val="superscript"/>
        <sz val="8"/>
        <rFont val="Verdana"/>
        <family val="2"/>
      </rPr>
      <t>/2</t>
    </r>
  </si>
  <si>
    <t>TOTAL</t>
  </si>
  <si>
    <t>Arquitectura, Diseño y Servicios Creativos</t>
  </si>
  <si>
    <t>Arquitectura</t>
  </si>
  <si>
    <t>Diseño</t>
  </si>
  <si>
    <t>Publicidad</t>
  </si>
  <si>
    <t>Artes Escénicas</t>
  </si>
  <si>
    <t>Circo</t>
  </si>
  <si>
    <t>Artes Literarias, Libros y Prensa</t>
  </si>
  <si>
    <t>Diarios y Revistas</t>
  </si>
  <si>
    <t>Editorial</t>
  </si>
  <si>
    <t>Artes Musicales</t>
  </si>
  <si>
    <t>Música</t>
  </si>
  <si>
    <t>Artes Visuales</t>
  </si>
  <si>
    <t>Fotografía</t>
  </si>
  <si>
    <t>Artesanía</t>
  </si>
  <si>
    <t>Infraestructura y Equipamiento</t>
  </si>
  <si>
    <t>Medios Informáticos</t>
  </si>
  <si>
    <t>Medios Audiovisuales e Interactivos</t>
  </si>
  <si>
    <t>Audiovisual</t>
  </si>
  <si>
    <t>Radio y Televisión</t>
  </si>
  <si>
    <t>Video Juegos</t>
  </si>
  <si>
    <t>Patrimonio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</si>
  <si>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totales se calcularon a partir del valor FOB (Free on Board-Libre a bordo) y CIF (Cost, Insurance &amp; Freight-Costo, Seguro y Flete) en dólares (US$) 2019.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</si>
  <si>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Según el Glosario de términos de Comercio Exterior del Servicio Nacional de Aduanas, Mercancía Nacionalizada: Es la mercancía extranjera cuya importación se ha consumado legalmente, esto es cuando terminada la tramitación fiscal, queda a la libre disposición de los interesados.</t>
    </r>
  </si>
  <si>
    <t>- No registró movimiento.</t>
  </si>
  <si>
    <t>Fuente: Servicio Nacional de Aduanas (SNA), según clasificación de códigos culturales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</si>
</sst>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1" fontId="2" fillId="0" borderId="0" xfId="1" applyFont="1" applyFill="1" applyBorder="1" applyAlignment="1">
      <alignment horizontal="center" vertical="center" wrapText="1"/>
    </xf>
    <xf numFmtId="0" fontId="2" fillId="0" borderId="0" xfId="0" applyFont="1"/>
    <xf numFmtId="41" fontId="2" fillId="0" borderId="0" xfId="1" applyFont="1" applyFill="1"/>
    <xf numFmtId="0" fontId="4" fillId="0" borderId="0" xfId="0" applyFont="1" applyAlignment="1">
      <alignment horizontal="left" wrapText="1" indent="1"/>
    </xf>
    <xf numFmtId="41" fontId="4" fillId="0" borderId="0" xfId="1" applyFont="1" applyFill="1"/>
    <xf numFmtId="41" fontId="4" fillId="0" borderId="0" xfId="1" applyFont="1" applyFill="1" applyAlignment="1"/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2" applyFont="1" applyAlignment="1">
      <alignment vertical="top"/>
    </xf>
  </cellXfs>
  <cellStyles count="3">
    <cellStyle name="Millares [0] 2" xfId="1"/>
    <cellStyle name="Normal" xfId="0" builtinId="0"/>
    <cellStyle name="Normal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8"/>
  <dimension ref="A2:S35"/>
  <sheetViews>
    <sheetView tabSelected="1" zoomScaleNormal="100" workbookViewId="0"/>
  </sheetViews>
  <sheetFormatPr baseColWidth="10" defaultColWidth="11.42578125" defaultRowHeight="11.25" customHeight="1" x14ac:dyDescent="0.15"/>
  <cols>
    <col min="1" max="1" width="41.85546875" style="2" customWidth="1"/>
    <col min="2" max="2" width="20.42578125" style="2" customWidth="1"/>
    <col min="3" max="4" width="12.5703125" style="2" bestFit="1" customWidth="1"/>
    <col min="5" max="5" width="13.140625" style="2" customWidth="1"/>
    <col min="6" max="6" width="12.5703125" style="2" bestFit="1" customWidth="1"/>
    <col min="7" max="7" width="13.85546875" style="2" bestFit="1" customWidth="1"/>
    <col min="8" max="8" width="15.7109375" style="2" bestFit="1" customWidth="1"/>
    <col min="9" max="9" width="15.7109375" style="2" customWidth="1"/>
    <col min="10" max="10" width="15.7109375" style="2" bestFit="1" customWidth="1"/>
    <col min="11" max="11" width="13.85546875" style="2" bestFit="1" customWidth="1"/>
    <col min="12" max="12" width="17.140625" style="2" bestFit="1" customWidth="1"/>
    <col min="13" max="14" width="13.85546875" style="2" bestFit="1" customWidth="1"/>
    <col min="15" max="17" width="15.7109375" style="2" customWidth="1"/>
    <col min="18" max="18" width="16.140625" style="2" customWidth="1"/>
    <col min="19" max="19" width="18.5703125" style="2" customWidth="1"/>
    <col min="20" max="16384" width="11.42578125" style="2"/>
  </cols>
  <sheetData>
    <row r="2" spans="1:19" ht="1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1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5" customHeight="1" x14ac:dyDescent="0.15">
      <c r="A4" s="4" t="s">
        <v>1</v>
      </c>
      <c r="B4" s="4" t="s">
        <v>2</v>
      </c>
      <c r="C4" s="5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6"/>
      <c r="Q4" s="6"/>
      <c r="R4" s="6"/>
      <c r="S4" s="8"/>
    </row>
    <row r="5" spans="1:19" ht="22.5" customHeight="1" x14ac:dyDescent="0.15">
      <c r="A5" s="9"/>
      <c r="B5" s="9"/>
      <c r="C5" s="10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</row>
    <row r="6" spans="1:19" ht="11.25" customHeight="1" x14ac:dyDescent="0.15">
      <c r="A6" s="12" t="s">
        <v>21</v>
      </c>
      <c r="B6" s="13">
        <f t="shared" ref="B6:O6" si="0">+B7+B11+B13+B16+B18+B21+B23+B25+B29</f>
        <v>182409623.28000003</v>
      </c>
      <c r="C6" s="13">
        <f t="shared" si="0"/>
        <v>14332.14</v>
      </c>
      <c r="D6" s="13">
        <f t="shared" si="0"/>
        <v>13627</v>
      </c>
      <c r="E6" s="13">
        <f t="shared" si="0"/>
        <v>30444.02</v>
      </c>
      <c r="F6" s="13">
        <f t="shared" si="0"/>
        <v>58344.1</v>
      </c>
      <c r="G6" s="13">
        <f t="shared" si="0"/>
        <v>223626.59000000003</v>
      </c>
      <c r="H6" s="13">
        <f t="shared" si="0"/>
        <v>733627.8</v>
      </c>
      <c r="I6" s="13">
        <f t="shared" si="0"/>
        <v>61659973.280000009</v>
      </c>
      <c r="J6" s="13">
        <f t="shared" si="0"/>
        <v>603344.54999999993</v>
      </c>
      <c r="K6" s="13">
        <f t="shared" si="0"/>
        <v>890168.27</v>
      </c>
      <c r="L6" s="13">
        <f t="shared" si="0"/>
        <v>0</v>
      </c>
      <c r="M6" s="13">
        <f t="shared" si="0"/>
        <v>43786149.82</v>
      </c>
      <c r="N6" s="13">
        <f t="shared" si="0"/>
        <v>616734.99</v>
      </c>
      <c r="O6" s="13">
        <f t="shared" si="0"/>
        <v>4940</v>
      </c>
      <c r="P6" s="13">
        <f>+P7+P11+P13+P16+P18+P21+P23+P25+P29</f>
        <v>147357.66000000003</v>
      </c>
      <c r="Q6" s="13">
        <f>+Q7+Q11+Q13+Q16+Q18+Q21+Q23+Q25+Q29</f>
        <v>92305.39</v>
      </c>
      <c r="R6" s="13">
        <f>+R7+R11+R13+R16+R18+R21+R23+R25+R29</f>
        <v>30312417.82</v>
      </c>
      <c r="S6" s="13">
        <f>+S7+S11+S13+S16+S18+S21+S23+S25+S29</f>
        <v>43222229.850000001</v>
      </c>
    </row>
    <row r="7" spans="1:19" s="14" customFormat="1" ht="11.25" customHeight="1" x14ac:dyDescent="0.15">
      <c r="A7" s="14" t="s">
        <v>22</v>
      </c>
      <c r="B7" s="15">
        <f t="shared" ref="B7:O7" si="1">+SUM(B8:B10)</f>
        <v>11610778.720000003</v>
      </c>
      <c r="C7" s="15">
        <f t="shared" si="1"/>
        <v>3.76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511159.96</v>
      </c>
      <c r="I7" s="15">
        <f t="shared" si="1"/>
        <v>10797066.289999999</v>
      </c>
      <c r="J7" s="15">
        <f t="shared" si="1"/>
        <v>2742.32</v>
      </c>
      <c r="K7" s="15">
        <f t="shared" si="1"/>
        <v>249.24999999999997</v>
      </c>
      <c r="L7" s="15">
        <f t="shared" si="1"/>
        <v>0</v>
      </c>
      <c r="M7" s="15">
        <f t="shared" si="1"/>
        <v>206341.19999999998</v>
      </c>
      <c r="N7" s="15">
        <f t="shared" si="1"/>
        <v>0</v>
      </c>
      <c r="O7" s="15">
        <f t="shared" si="1"/>
        <v>0</v>
      </c>
      <c r="P7" s="15">
        <f>+SUM(P8:P10)</f>
        <v>84.8</v>
      </c>
      <c r="Q7" s="15">
        <f>+SUM(Q8:Q10)</f>
        <v>0</v>
      </c>
      <c r="R7" s="15">
        <f>+SUM(R8:R10)</f>
        <v>0</v>
      </c>
      <c r="S7" s="15">
        <f>+SUM(S8:S10)</f>
        <v>93131.140000000014</v>
      </c>
    </row>
    <row r="8" spans="1:19" s="14" customFormat="1" ht="11.25" customHeight="1" x14ac:dyDescent="0.15">
      <c r="A8" s="16" t="s">
        <v>23</v>
      </c>
      <c r="B8" s="15">
        <f>+SUM(C8:S8)</f>
        <v>355685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355685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</row>
    <row r="9" spans="1:19" ht="11.25" customHeight="1" x14ac:dyDescent="0.15">
      <c r="A9" s="16" t="s">
        <v>24</v>
      </c>
      <c r="B9" s="15">
        <f>+SUM(C9:S9)</f>
        <v>1071409.9500000002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490689.96</v>
      </c>
      <c r="I9" s="17">
        <v>345628.62</v>
      </c>
      <c r="J9" s="17">
        <v>0</v>
      </c>
      <c r="K9" s="17">
        <v>0</v>
      </c>
      <c r="L9" s="17">
        <v>0</v>
      </c>
      <c r="M9" s="17">
        <v>203705.12999999998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31386.240000000002</v>
      </c>
    </row>
    <row r="10" spans="1:19" ht="11.25" customHeight="1" x14ac:dyDescent="0.15">
      <c r="A10" s="16" t="s">
        <v>25</v>
      </c>
      <c r="B10" s="15">
        <f>+SUM(C10:S10)</f>
        <v>10183683.770000001</v>
      </c>
      <c r="C10" s="17">
        <v>3.76</v>
      </c>
      <c r="D10" s="17">
        <v>0</v>
      </c>
      <c r="E10" s="17">
        <v>0</v>
      </c>
      <c r="F10" s="17">
        <v>0</v>
      </c>
      <c r="G10" s="17">
        <v>0</v>
      </c>
      <c r="H10" s="17">
        <v>20470</v>
      </c>
      <c r="I10" s="17">
        <v>10095752.67</v>
      </c>
      <c r="J10" s="17">
        <v>2742.32</v>
      </c>
      <c r="K10" s="17">
        <v>249.24999999999997</v>
      </c>
      <c r="L10" s="17">
        <v>0</v>
      </c>
      <c r="M10" s="17">
        <v>2636.07</v>
      </c>
      <c r="N10" s="17">
        <v>0</v>
      </c>
      <c r="O10" s="17">
        <v>0</v>
      </c>
      <c r="P10" s="17">
        <v>84.8</v>
      </c>
      <c r="Q10" s="17">
        <v>0</v>
      </c>
      <c r="R10" s="17">
        <v>0</v>
      </c>
      <c r="S10" s="17">
        <v>61744.900000000009</v>
      </c>
    </row>
    <row r="11" spans="1:19" s="14" customFormat="1" ht="11.25" customHeight="1" x14ac:dyDescent="0.15">
      <c r="A11" s="12" t="s">
        <v>26</v>
      </c>
      <c r="B11" s="15">
        <f t="shared" ref="B11:O11" si="2">+B12</f>
        <v>0</v>
      </c>
      <c r="C11" s="15">
        <f t="shared" si="2"/>
        <v>0</v>
      </c>
      <c r="D11" s="15">
        <f t="shared" si="2"/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>+P12</f>
        <v>0</v>
      </c>
      <c r="Q11" s="15">
        <f>+Q12</f>
        <v>0</v>
      </c>
      <c r="R11" s="15">
        <f>+R12</f>
        <v>0</v>
      </c>
      <c r="S11" s="15">
        <f>+S12</f>
        <v>0</v>
      </c>
    </row>
    <row r="12" spans="1:19" ht="11.25" customHeight="1" x14ac:dyDescent="0.15">
      <c r="A12" s="16" t="s">
        <v>27</v>
      </c>
      <c r="B12" s="15">
        <f>+SUM(C12:S12)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14" customFormat="1" ht="11.25" customHeight="1" x14ac:dyDescent="0.15">
      <c r="A13" s="12" t="s">
        <v>28</v>
      </c>
      <c r="B13" s="15">
        <f t="shared" ref="B13:O13" si="3">+SUM(B14:B15)</f>
        <v>42744866.219999999</v>
      </c>
      <c r="C13" s="15">
        <f t="shared" si="3"/>
        <v>1156.0899999999999</v>
      </c>
      <c r="D13" s="15">
        <f t="shared" si="3"/>
        <v>1790</v>
      </c>
      <c r="E13" s="15">
        <f t="shared" si="3"/>
        <v>30444.02</v>
      </c>
      <c r="F13" s="15">
        <f t="shared" si="3"/>
        <v>20932.5</v>
      </c>
      <c r="G13" s="15">
        <f t="shared" si="3"/>
        <v>0</v>
      </c>
      <c r="H13" s="15">
        <f t="shared" si="3"/>
        <v>43270.859999999993</v>
      </c>
      <c r="I13" s="15">
        <f t="shared" si="3"/>
        <v>10390572.930000003</v>
      </c>
      <c r="J13" s="15">
        <f t="shared" si="3"/>
        <v>129903.15</v>
      </c>
      <c r="K13" s="15">
        <f t="shared" si="3"/>
        <v>0</v>
      </c>
      <c r="L13" s="15">
        <f t="shared" si="3"/>
        <v>0</v>
      </c>
      <c r="M13" s="15">
        <f t="shared" si="3"/>
        <v>29139409.629999999</v>
      </c>
      <c r="N13" s="15">
        <f t="shared" si="3"/>
        <v>82670</v>
      </c>
      <c r="O13" s="15">
        <f t="shared" si="3"/>
        <v>0</v>
      </c>
      <c r="P13" s="15">
        <f>+SUM(P14:P15)</f>
        <v>0</v>
      </c>
      <c r="Q13" s="15">
        <f>+SUM(Q14:Q15)</f>
        <v>0</v>
      </c>
      <c r="R13" s="15">
        <f>+SUM(R14:R15)</f>
        <v>4200</v>
      </c>
      <c r="S13" s="15">
        <f>+SUM(S14:S15)</f>
        <v>2900517.0399999991</v>
      </c>
    </row>
    <row r="14" spans="1:19" ht="11.25" customHeight="1" x14ac:dyDescent="0.15">
      <c r="A14" s="16" t="s">
        <v>29</v>
      </c>
      <c r="B14" s="15">
        <f>+SUM(C14:S14)</f>
        <v>29013594.789999999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602058.6399999999</v>
      </c>
      <c r="J14" s="17">
        <v>0</v>
      </c>
      <c r="K14" s="17">
        <v>0</v>
      </c>
      <c r="L14" s="17">
        <v>0</v>
      </c>
      <c r="M14" s="17">
        <v>28407354.649999999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4181.5</v>
      </c>
    </row>
    <row r="15" spans="1:19" ht="11.25" customHeight="1" x14ac:dyDescent="0.15">
      <c r="A15" s="16" t="s">
        <v>30</v>
      </c>
      <c r="B15" s="15">
        <f>+SUM(C15:S15)</f>
        <v>13731271.430000003</v>
      </c>
      <c r="C15" s="17">
        <v>1156.0899999999999</v>
      </c>
      <c r="D15" s="17">
        <v>1790</v>
      </c>
      <c r="E15" s="17">
        <v>30444.02</v>
      </c>
      <c r="F15" s="17">
        <v>20932.5</v>
      </c>
      <c r="G15" s="17">
        <v>0</v>
      </c>
      <c r="H15" s="17">
        <v>43270.859999999993</v>
      </c>
      <c r="I15" s="17">
        <v>9788514.2900000028</v>
      </c>
      <c r="J15" s="17">
        <v>129903.15</v>
      </c>
      <c r="K15" s="17">
        <v>0</v>
      </c>
      <c r="L15" s="17">
        <v>0</v>
      </c>
      <c r="M15" s="17">
        <v>732054.97999999986</v>
      </c>
      <c r="N15" s="17">
        <v>82670</v>
      </c>
      <c r="O15" s="17">
        <v>0</v>
      </c>
      <c r="P15" s="17">
        <v>0</v>
      </c>
      <c r="Q15" s="17">
        <v>0</v>
      </c>
      <c r="R15" s="17">
        <v>4200</v>
      </c>
      <c r="S15" s="17">
        <v>2896335.5399999991</v>
      </c>
    </row>
    <row r="16" spans="1:19" s="14" customFormat="1" ht="11.25" customHeight="1" x14ac:dyDescent="0.15">
      <c r="A16" s="12" t="s">
        <v>31</v>
      </c>
      <c r="B16" s="15">
        <f t="shared" ref="B16:O16" si="4">+B17</f>
        <v>1336374.2299999997</v>
      </c>
      <c r="C16" s="15">
        <f t="shared" si="4"/>
        <v>0</v>
      </c>
      <c r="D16" s="15">
        <f t="shared" si="4"/>
        <v>792</v>
      </c>
      <c r="E16" s="15">
        <f t="shared" si="4"/>
        <v>0</v>
      </c>
      <c r="F16" s="15">
        <f t="shared" si="4"/>
        <v>0</v>
      </c>
      <c r="G16" s="15">
        <f t="shared" si="4"/>
        <v>0</v>
      </c>
      <c r="H16" s="15">
        <f t="shared" si="4"/>
        <v>8040</v>
      </c>
      <c r="I16" s="15">
        <f t="shared" si="4"/>
        <v>362214.14999999997</v>
      </c>
      <c r="J16" s="15">
        <f t="shared" si="4"/>
        <v>0</v>
      </c>
      <c r="K16" s="15">
        <f t="shared" si="4"/>
        <v>0</v>
      </c>
      <c r="L16" s="15">
        <f t="shared" si="4"/>
        <v>0</v>
      </c>
      <c r="M16" s="15">
        <f t="shared" si="4"/>
        <v>0</v>
      </c>
      <c r="N16" s="15">
        <f t="shared" si="4"/>
        <v>0</v>
      </c>
      <c r="O16" s="15">
        <f t="shared" si="4"/>
        <v>0</v>
      </c>
      <c r="P16" s="15">
        <f>+P17</f>
        <v>0</v>
      </c>
      <c r="Q16" s="15">
        <f>+Q17</f>
        <v>0</v>
      </c>
      <c r="R16" s="15">
        <f>+R17</f>
        <v>0</v>
      </c>
      <c r="S16" s="15">
        <f>+S17</f>
        <v>965328.07999999973</v>
      </c>
    </row>
    <row r="17" spans="1:19" ht="11.25" customHeight="1" x14ac:dyDescent="0.15">
      <c r="A17" s="16" t="s">
        <v>32</v>
      </c>
      <c r="B17" s="15">
        <f>+SUM(C17:S17)</f>
        <v>1336374.2299999997</v>
      </c>
      <c r="C17" s="17">
        <v>0</v>
      </c>
      <c r="D17" s="17">
        <v>792</v>
      </c>
      <c r="E17" s="17">
        <v>0</v>
      </c>
      <c r="F17" s="17">
        <v>0</v>
      </c>
      <c r="G17" s="17">
        <v>0</v>
      </c>
      <c r="H17" s="17">
        <v>8040</v>
      </c>
      <c r="I17" s="17">
        <v>362214.14999999997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965328.07999999973</v>
      </c>
    </row>
    <row r="18" spans="1:19" s="14" customFormat="1" ht="11.25" customHeight="1" x14ac:dyDescent="0.15">
      <c r="A18" s="12" t="s">
        <v>33</v>
      </c>
      <c r="B18" s="15">
        <f t="shared" ref="B18:O18" si="5">+SUM(B19:B20)</f>
        <v>3321813.0700000008</v>
      </c>
      <c r="C18" s="15">
        <f t="shared" si="5"/>
        <v>4611.92</v>
      </c>
      <c r="D18" s="15">
        <f t="shared" si="5"/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 t="shared" si="5"/>
        <v>29995.63</v>
      </c>
      <c r="I18" s="15">
        <f t="shared" si="5"/>
        <v>704771.5900000002</v>
      </c>
      <c r="J18" s="15">
        <f t="shared" si="5"/>
        <v>208.79</v>
      </c>
      <c r="K18" s="15">
        <f t="shared" si="5"/>
        <v>0</v>
      </c>
      <c r="L18" s="15">
        <f t="shared" si="5"/>
        <v>0</v>
      </c>
      <c r="M18" s="15">
        <f t="shared" si="5"/>
        <v>8971.5499999999993</v>
      </c>
      <c r="N18" s="15">
        <f t="shared" si="5"/>
        <v>0</v>
      </c>
      <c r="O18" s="15">
        <f t="shared" si="5"/>
        <v>0</v>
      </c>
      <c r="P18" s="15">
        <f>+SUM(P19:P20)</f>
        <v>8655.84</v>
      </c>
      <c r="Q18" s="15">
        <f>+SUM(Q19:Q20)</f>
        <v>0</v>
      </c>
      <c r="R18" s="15">
        <f>+SUM(R19:R20)</f>
        <v>0</v>
      </c>
      <c r="S18" s="15">
        <f>+SUM(S19:S20)</f>
        <v>2564597.7500000005</v>
      </c>
    </row>
    <row r="19" spans="1:19" ht="11.25" customHeight="1" x14ac:dyDescent="0.15">
      <c r="A19" s="16" t="s">
        <v>33</v>
      </c>
      <c r="B19" s="15">
        <f>+SUM(C19:S19)</f>
        <v>826974.21000000031</v>
      </c>
      <c r="C19" s="17">
        <v>4611.92</v>
      </c>
      <c r="D19" s="17">
        <v>0</v>
      </c>
      <c r="E19" s="17">
        <v>0</v>
      </c>
      <c r="F19" s="17">
        <v>0</v>
      </c>
      <c r="G19" s="17">
        <v>0</v>
      </c>
      <c r="H19" s="17">
        <v>13611.630000000001</v>
      </c>
      <c r="I19" s="17">
        <v>517372.42000000022</v>
      </c>
      <c r="J19" s="17">
        <v>0</v>
      </c>
      <c r="K19" s="17">
        <v>0</v>
      </c>
      <c r="L19" s="17">
        <v>0</v>
      </c>
      <c r="M19" s="17">
        <v>5810.17</v>
      </c>
      <c r="N19" s="17">
        <v>0</v>
      </c>
      <c r="O19" s="17">
        <v>0</v>
      </c>
      <c r="P19" s="17">
        <v>316.39</v>
      </c>
      <c r="Q19" s="17">
        <v>0</v>
      </c>
      <c r="R19" s="17">
        <v>0</v>
      </c>
      <c r="S19" s="17">
        <v>285251.68000000005</v>
      </c>
    </row>
    <row r="20" spans="1:19" ht="11.25" customHeight="1" x14ac:dyDescent="0.15">
      <c r="A20" s="16" t="s">
        <v>34</v>
      </c>
      <c r="B20" s="15">
        <f>+SUM(C20:S20)</f>
        <v>2494838.8600000003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16384</v>
      </c>
      <c r="I20" s="17">
        <v>187399.16999999998</v>
      </c>
      <c r="J20" s="17">
        <v>208.79</v>
      </c>
      <c r="K20" s="17">
        <v>0</v>
      </c>
      <c r="L20" s="17">
        <v>0</v>
      </c>
      <c r="M20" s="17">
        <v>3161.38</v>
      </c>
      <c r="N20" s="17">
        <v>0</v>
      </c>
      <c r="O20" s="17">
        <v>0</v>
      </c>
      <c r="P20" s="17">
        <v>8339.4500000000007</v>
      </c>
      <c r="Q20" s="17">
        <v>0</v>
      </c>
      <c r="R20" s="17">
        <v>0</v>
      </c>
      <c r="S20" s="17">
        <v>2279346.0700000003</v>
      </c>
    </row>
    <row r="21" spans="1:19" s="14" customFormat="1" ht="11.25" customHeight="1" x14ac:dyDescent="0.15">
      <c r="A21" s="12" t="s">
        <v>35</v>
      </c>
      <c r="B21" s="15">
        <f t="shared" ref="B21:O21" si="6">+B22</f>
        <v>54508529.720000006</v>
      </c>
      <c r="C21" s="15">
        <f t="shared" si="6"/>
        <v>8560.369999999999</v>
      </c>
      <c r="D21" s="15">
        <f t="shared" si="6"/>
        <v>0</v>
      </c>
      <c r="E21" s="15">
        <f t="shared" si="6"/>
        <v>0</v>
      </c>
      <c r="F21" s="15">
        <f t="shared" si="6"/>
        <v>1860</v>
      </c>
      <c r="G21" s="15">
        <f t="shared" si="6"/>
        <v>223626.59000000003</v>
      </c>
      <c r="H21" s="15">
        <f t="shared" si="6"/>
        <v>58881.81</v>
      </c>
      <c r="I21" s="15">
        <f t="shared" si="6"/>
        <v>2741732.9900000012</v>
      </c>
      <c r="J21" s="15">
        <f t="shared" si="6"/>
        <v>470449.71</v>
      </c>
      <c r="K21" s="15">
        <f t="shared" si="6"/>
        <v>889919.02</v>
      </c>
      <c r="L21" s="15">
        <f t="shared" si="6"/>
        <v>0</v>
      </c>
      <c r="M21" s="15">
        <f t="shared" si="6"/>
        <v>14387519.330000002</v>
      </c>
      <c r="N21" s="15">
        <f t="shared" si="6"/>
        <v>531774.24</v>
      </c>
      <c r="O21" s="15">
        <f t="shared" si="6"/>
        <v>4940</v>
      </c>
      <c r="P21" s="15">
        <f>+P22</f>
        <v>126419.57</v>
      </c>
      <c r="Q21" s="15">
        <f>+Q22</f>
        <v>92305.39</v>
      </c>
      <c r="R21" s="15">
        <f>+R22</f>
        <v>30308217.82</v>
      </c>
      <c r="S21" s="15">
        <f>+S22</f>
        <v>4662322.88</v>
      </c>
    </row>
    <row r="22" spans="1:19" ht="11.25" customHeight="1" x14ac:dyDescent="0.15">
      <c r="A22" s="16" t="s">
        <v>35</v>
      </c>
      <c r="B22" s="15">
        <f>+SUM(C22:S22)</f>
        <v>54508529.720000006</v>
      </c>
      <c r="C22" s="18">
        <v>8560.369999999999</v>
      </c>
      <c r="D22" s="18">
        <v>0</v>
      </c>
      <c r="E22" s="18">
        <v>0</v>
      </c>
      <c r="F22" s="18">
        <v>1860</v>
      </c>
      <c r="G22" s="18">
        <v>223626.59000000003</v>
      </c>
      <c r="H22" s="18">
        <v>58881.81</v>
      </c>
      <c r="I22" s="18">
        <v>2741732.9900000012</v>
      </c>
      <c r="J22" s="18">
        <v>470449.71</v>
      </c>
      <c r="K22" s="18">
        <v>889919.02</v>
      </c>
      <c r="L22" s="18">
        <v>0</v>
      </c>
      <c r="M22" s="18">
        <v>14387519.330000002</v>
      </c>
      <c r="N22" s="18">
        <v>531774.24</v>
      </c>
      <c r="O22" s="18">
        <v>4940</v>
      </c>
      <c r="P22" s="18">
        <v>126419.57</v>
      </c>
      <c r="Q22" s="18">
        <v>92305.39</v>
      </c>
      <c r="R22" s="18">
        <v>30308217.82</v>
      </c>
      <c r="S22" s="18">
        <v>4662322.88</v>
      </c>
    </row>
    <row r="23" spans="1:19" s="14" customFormat="1" ht="11.25" customHeight="1" x14ac:dyDescent="0.15">
      <c r="A23" s="12" t="s">
        <v>36</v>
      </c>
      <c r="B23" s="15">
        <f t="shared" ref="B23:O23" si="7">+B24</f>
        <v>60902624.190000013</v>
      </c>
      <c r="C23" s="15">
        <f t="shared" si="7"/>
        <v>0</v>
      </c>
      <c r="D23" s="15">
        <f t="shared" si="7"/>
        <v>4000</v>
      </c>
      <c r="E23" s="15">
        <f t="shared" si="7"/>
        <v>0</v>
      </c>
      <c r="F23" s="15">
        <f t="shared" si="7"/>
        <v>35551.599999999999</v>
      </c>
      <c r="G23" s="15">
        <f t="shared" si="7"/>
        <v>0</v>
      </c>
      <c r="H23" s="15">
        <f t="shared" si="7"/>
        <v>81386.12000000001</v>
      </c>
      <c r="I23" s="15">
        <f t="shared" si="7"/>
        <v>34597601.24000001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43908.11</v>
      </c>
      <c r="N23" s="15">
        <f t="shared" si="7"/>
        <v>0</v>
      </c>
      <c r="O23" s="15">
        <f t="shared" si="7"/>
        <v>0</v>
      </c>
      <c r="P23" s="15">
        <f>+P24</f>
        <v>12197.45</v>
      </c>
      <c r="Q23" s="15">
        <f>+Q24</f>
        <v>0</v>
      </c>
      <c r="R23" s="15">
        <f>+R24</f>
        <v>0</v>
      </c>
      <c r="S23" s="15">
        <f>+S24</f>
        <v>26127979.670000006</v>
      </c>
    </row>
    <row r="24" spans="1:19" ht="11.25" customHeight="1" x14ac:dyDescent="0.15">
      <c r="A24" s="16" t="s">
        <v>37</v>
      </c>
      <c r="B24" s="15">
        <f>+SUM(C24:S24)</f>
        <v>60902624.190000013</v>
      </c>
      <c r="C24" s="17">
        <v>0</v>
      </c>
      <c r="D24" s="17">
        <v>4000</v>
      </c>
      <c r="E24" s="17">
        <v>0</v>
      </c>
      <c r="F24" s="17">
        <v>35551.599999999999</v>
      </c>
      <c r="G24" s="17">
        <v>0</v>
      </c>
      <c r="H24" s="17">
        <v>81386.12000000001</v>
      </c>
      <c r="I24" s="17">
        <v>34597601.24000001</v>
      </c>
      <c r="J24" s="17">
        <v>0</v>
      </c>
      <c r="K24" s="17">
        <v>0</v>
      </c>
      <c r="L24" s="17">
        <v>0</v>
      </c>
      <c r="M24" s="17">
        <v>43908.11</v>
      </c>
      <c r="N24" s="17">
        <v>0</v>
      </c>
      <c r="O24" s="17">
        <v>0</v>
      </c>
      <c r="P24" s="17">
        <v>12197.45</v>
      </c>
      <c r="Q24" s="17">
        <v>0</v>
      </c>
      <c r="R24" s="17">
        <v>0</v>
      </c>
      <c r="S24" s="17">
        <v>26127979.670000006</v>
      </c>
    </row>
    <row r="25" spans="1:19" s="14" customFormat="1" ht="11.25" customHeight="1" x14ac:dyDescent="0.15">
      <c r="A25" s="12" t="s">
        <v>38</v>
      </c>
      <c r="B25" s="15">
        <f t="shared" ref="B25:O25" si="8">+SUM(B26:B28)</f>
        <v>7859047.9600000009</v>
      </c>
      <c r="C25" s="15">
        <f t="shared" si="8"/>
        <v>0</v>
      </c>
      <c r="D25" s="15">
        <f t="shared" si="8"/>
        <v>7045</v>
      </c>
      <c r="E25" s="15">
        <f t="shared" si="8"/>
        <v>0</v>
      </c>
      <c r="F25" s="15">
        <f t="shared" si="8"/>
        <v>0</v>
      </c>
      <c r="G25" s="15">
        <f t="shared" si="8"/>
        <v>0</v>
      </c>
      <c r="H25" s="15">
        <f t="shared" si="8"/>
        <v>822</v>
      </c>
      <c r="I25" s="15">
        <f t="shared" si="8"/>
        <v>2005537.69</v>
      </c>
      <c r="J25" s="15">
        <f t="shared" si="8"/>
        <v>40.58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8"/>
        <v>0</v>
      </c>
      <c r="O25" s="15">
        <f t="shared" si="8"/>
        <v>0</v>
      </c>
      <c r="P25" s="15">
        <f>+SUM(P26:P28)</f>
        <v>0</v>
      </c>
      <c r="Q25" s="15">
        <f>+SUM(Q26:Q28)</f>
        <v>0</v>
      </c>
      <c r="R25" s="15">
        <f>+SUM(R26:R28)</f>
        <v>0</v>
      </c>
      <c r="S25" s="15">
        <f>+SUM(S26:S28)</f>
        <v>5845602.6900000013</v>
      </c>
    </row>
    <row r="26" spans="1:19" ht="11.25" customHeight="1" x14ac:dyDescent="0.15">
      <c r="A26" s="16" t="s">
        <v>39</v>
      </c>
      <c r="B26" s="15">
        <f>+SUM(C26:S26)</f>
        <v>638452.70000000007</v>
      </c>
      <c r="C26" s="17">
        <v>0</v>
      </c>
      <c r="D26" s="17">
        <v>0</v>
      </c>
      <c r="E26" s="17">
        <v>0</v>
      </c>
      <c r="F26" s="15">
        <v>0</v>
      </c>
      <c r="G26" s="15">
        <v>0</v>
      </c>
      <c r="H26" s="15">
        <v>0</v>
      </c>
      <c r="I26" s="17">
        <v>129959.67</v>
      </c>
      <c r="J26" s="17">
        <v>0</v>
      </c>
      <c r="K26" s="15">
        <v>0</v>
      </c>
      <c r="L26" s="15">
        <v>0</v>
      </c>
      <c r="M26" s="15">
        <v>0</v>
      </c>
      <c r="N26" s="17">
        <v>0</v>
      </c>
      <c r="O26" s="15">
        <v>0</v>
      </c>
      <c r="P26" s="17">
        <v>0</v>
      </c>
      <c r="Q26" s="17">
        <v>0</v>
      </c>
      <c r="R26" s="15">
        <v>0</v>
      </c>
      <c r="S26" s="17">
        <v>508493.03</v>
      </c>
    </row>
    <row r="27" spans="1:19" ht="11.25" customHeight="1" x14ac:dyDescent="0.15">
      <c r="A27" s="16" t="s">
        <v>40</v>
      </c>
      <c r="B27" s="15">
        <f>+SUM(C27:S27)</f>
        <v>6631221.6800000006</v>
      </c>
      <c r="C27" s="17">
        <v>0</v>
      </c>
      <c r="D27" s="17">
        <v>7045</v>
      </c>
      <c r="E27" s="17">
        <v>0</v>
      </c>
      <c r="F27" s="17">
        <v>0</v>
      </c>
      <c r="G27" s="17">
        <v>0</v>
      </c>
      <c r="H27" s="17">
        <v>822</v>
      </c>
      <c r="I27" s="17">
        <v>1448922.0999999999</v>
      </c>
      <c r="J27" s="17">
        <v>40.58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5174392.0000000009</v>
      </c>
    </row>
    <row r="28" spans="1:19" ht="11.25" customHeight="1" x14ac:dyDescent="0.15">
      <c r="A28" s="16" t="s">
        <v>41</v>
      </c>
      <c r="B28" s="15">
        <f>+SUM(C28:S28)</f>
        <v>589373.58000000007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426655.92000000004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162717.66</v>
      </c>
    </row>
    <row r="29" spans="1:19" s="14" customFormat="1" ht="11.25" customHeight="1" x14ac:dyDescent="0.15">
      <c r="A29" s="12" t="s">
        <v>42</v>
      </c>
      <c r="B29" s="15">
        <f t="shared" ref="B29:O29" si="9">+B30</f>
        <v>125589.17000000001</v>
      </c>
      <c r="C29" s="15">
        <f t="shared" si="9"/>
        <v>0</v>
      </c>
      <c r="D29" s="15">
        <f t="shared" si="9"/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71.42</v>
      </c>
      <c r="I29" s="15">
        <f t="shared" si="9"/>
        <v>60476.4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9"/>
        <v>2290.75</v>
      </c>
      <c r="O29" s="15">
        <f t="shared" si="9"/>
        <v>0</v>
      </c>
      <c r="P29" s="15">
        <f>+P30</f>
        <v>0</v>
      </c>
      <c r="Q29" s="15">
        <f>+Q30</f>
        <v>0</v>
      </c>
      <c r="R29" s="15">
        <f>+R30</f>
        <v>0</v>
      </c>
      <c r="S29" s="15">
        <f>+S30</f>
        <v>62750.600000000006</v>
      </c>
    </row>
    <row r="30" spans="1:19" ht="11.25" customHeight="1" x14ac:dyDescent="0.15">
      <c r="A30" s="16" t="s">
        <v>42</v>
      </c>
      <c r="B30" s="15">
        <f>+SUM(C30:S30)</f>
        <v>125589.17000000001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71.42</v>
      </c>
      <c r="I30" s="17">
        <v>60476.4</v>
      </c>
      <c r="J30" s="17">
        <v>0</v>
      </c>
      <c r="K30" s="17">
        <v>0</v>
      </c>
      <c r="L30" s="17">
        <v>0</v>
      </c>
      <c r="M30" s="17">
        <v>0</v>
      </c>
      <c r="N30" s="17">
        <v>2290.75</v>
      </c>
      <c r="O30" s="17">
        <v>0</v>
      </c>
      <c r="P30" s="17">
        <v>0</v>
      </c>
      <c r="Q30" s="17">
        <v>0</v>
      </c>
      <c r="R30" s="17">
        <v>0</v>
      </c>
      <c r="S30" s="17">
        <v>62750.600000000006</v>
      </c>
    </row>
    <row r="32" spans="1:19" ht="11.25" customHeight="1" x14ac:dyDescent="0.15">
      <c r="A32" s="19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1.25" customHeight="1" x14ac:dyDescent="0.15">
      <c r="A33" s="19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1.25" customHeight="1" x14ac:dyDescent="0.15">
      <c r="A34" s="20" t="s">
        <v>45</v>
      </c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1.25" customHeight="1" x14ac:dyDescent="0.15">
      <c r="A35" s="22" t="s">
        <v>46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  <c r="N35" s="21"/>
      <c r="O35" s="21"/>
      <c r="P35" s="21"/>
      <c r="Q35" s="21"/>
      <c r="R35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2022-03-30T14:04:51Z</dcterms:created>
  <dcterms:modified xsi:type="dcterms:W3CDTF">2022-03-30T14:04:54Z</dcterms:modified>
</cp:coreProperties>
</file>