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aldo.guajardo\OneDrive - mincap\2020-ESTUDIOS\"/>
    </mc:Choice>
  </mc:AlternateContent>
  <bookViews>
    <workbookView xWindow="0" yWindow="0" windowWidth="28800" windowHeight="12435"/>
  </bookViews>
  <sheets>
    <sheet name="24.12" sheetId="1" r:id="rId1"/>
  </sheets>
  <externalReferences>
    <externalReference r:id="rId2"/>
  </externalReferences>
  <definedNames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cConcDesde" localSheetId="0">#REF!</definedName>
    <definedName name="cConcDesde">#REF!</definedName>
    <definedName name="cConcHasta" localSheetId="0">#REF!</definedName>
    <definedName name="cConcHasta">#REF!</definedName>
    <definedName name="cFecha" localSheetId="0">#REF!</definedName>
    <definedName name="cFecha">#REF!</definedName>
    <definedName name="CONAF" localSheetId="0" hidden="1">#REF!</definedName>
    <definedName name="CONAF" hidden="1">#REF!</definedName>
    <definedName name="CONAF_2" localSheetId="0" hidden="1">#REF!</definedName>
    <definedName name="CONAF_2" hidden="1">#REF!</definedName>
    <definedName name="CONAF_3" localSheetId="0">#REF!</definedName>
    <definedName name="CONAF_3">#REF!</definedName>
    <definedName name="coni" localSheetId="0">#REF!</definedName>
    <definedName name="coni">#REF!</definedName>
    <definedName name="cURL" localSheetId="0">#REF!</definedName>
    <definedName name="cURL">#REF!</definedName>
    <definedName name="li" hidden="1">#REF!</definedName>
    <definedName name="LOCAL_MYSQL_DATE_FORMAT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MO" localSheetId="0">#REF!</definedName>
    <definedName name="MO">#REF!</definedName>
    <definedName name="Q_ConsolidadoMutuales_EmpresasCreativas" localSheetId="0">#REF!</definedName>
    <definedName name="Q_ConsolidadoMutuales_EmpresasCreativas">#REF!</definedName>
    <definedName name="rApO" localSheetId="0">#REF!</definedName>
    <definedName name="rApO">#REF!</definedName>
    <definedName name="rApP" localSheetId="0">#REF!</definedName>
    <definedName name="rApP">#REF!</definedName>
    <definedName name="rDif" localSheetId="0">#REF!</definedName>
    <definedName name="rDif">#REF!</definedName>
    <definedName name="rHon" localSheetId="0">#REF!</definedName>
    <definedName name="rHon">#REF!</definedName>
    <definedName name="rInv" localSheetId="0">#REF!</definedName>
    <definedName name="rInv">#REF!</definedName>
    <definedName name="rOpe" localSheetId="0">#REF!</definedName>
    <definedName name="rOpe">#REF!</definedName>
    <definedName name="S" hidden="1">#REF!</definedName>
    <definedName name="ttt" hidden="1">#REF!</definedName>
    <definedName name="yyy" localSheetId="0" hidden="1">#REF!</definedName>
    <definedName name="yyy" hidden="1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1" l="1"/>
  <c r="F29" i="1" s="1"/>
  <c r="F26" i="1" s="1"/>
  <c r="F28" i="1"/>
  <c r="F27" i="1"/>
  <c r="F25" i="1"/>
  <c r="E25" i="1"/>
  <c r="D25" i="1"/>
  <c r="C25" i="1"/>
  <c r="B25" i="1"/>
  <c r="F24" i="1"/>
  <c r="F23" i="1" s="1"/>
  <c r="E24" i="1"/>
  <c r="D24" i="1"/>
  <c r="C24" i="1"/>
  <c r="B24" i="1"/>
  <c r="B23" i="1" s="1"/>
  <c r="E23" i="1"/>
  <c r="D23" i="1"/>
  <c r="C23" i="1"/>
  <c r="F22" i="1"/>
  <c r="E22" i="1"/>
  <c r="D22" i="1"/>
  <c r="C22" i="1"/>
  <c r="B22" i="1"/>
  <c r="F21" i="1"/>
  <c r="E21" i="1"/>
  <c r="D21" i="1"/>
  <c r="D18" i="1" s="1"/>
  <c r="C21" i="1"/>
  <c r="B21" i="1"/>
  <c r="F20" i="1"/>
  <c r="E20" i="1"/>
  <c r="D20" i="1"/>
  <c r="C20" i="1"/>
  <c r="B20" i="1"/>
  <c r="F19" i="1"/>
  <c r="E19" i="1"/>
  <c r="D19" i="1"/>
  <c r="C19" i="1"/>
  <c r="C18" i="1" s="1"/>
  <c r="B19" i="1"/>
  <c r="B18" i="1" s="1"/>
  <c r="F18" i="1"/>
  <c r="E18" i="1"/>
  <c r="F17" i="1"/>
  <c r="E17" i="1"/>
  <c r="D17" i="1"/>
  <c r="C17" i="1"/>
  <c r="B17" i="1"/>
  <c r="F16" i="1"/>
  <c r="E16" i="1"/>
  <c r="E13" i="1" s="1"/>
  <c r="D16" i="1"/>
  <c r="C16" i="1"/>
  <c r="B16" i="1"/>
  <c r="F15" i="1"/>
  <c r="E15" i="1"/>
  <c r="D15" i="1"/>
  <c r="C15" i="1"/>
  <c r="B15" i="1"/>
  <c r="F14" i="1"/>
  <c r="E14" i="1"/>
  <c r="D14" i="1"/>
  <c r="D13" i="1" s="1"/>
  <c r="C14" i="1"/>
  <c r="C13" i="1" s="1"/>
  <c r="B14" i="1"/>
  <c r="B13" i="1" s="1"/>
  <c r="F13" i="1"/>
  <c r="F12" i="1"/>
  <c r="E12" i="1"/>
  <c r="D12" i="1"/>
  <c r="C12" i="1"/>
  <c r="B12" i="1"/>
  <c r="F11" i="1"/>
  <c r="F9" i="1" s="1"/>
  <c r="F6" i="1" s="1"/>
  <c r="F5" i="1" s="1"/>
  <c r="E11" i="1"/>
  <c r="D11" i="1"/>
  <c r="C11" i="1"/>
  <c r="B11" i="1"/>
  <c r="F10" i="1"/>
  <c r="E10" i="1"/>
  <c r="E9" i="1" s="1"/>
  <c r="E6" i="1" s="1"/>
  <c r="E5" i="1" s="1"/>
  <c r="D10" i="1"/>
  <c r="D9" i="1" s="1"/>
  <c r="D6" i="1" s="1"/>
  <c r="D5" i="1" s="1"/>
  <c r="C10" i="1"/>
  <c r="B10" i="1"/>
  <c r="C9" i="1"/>
  <c r="B9" i="1"/>
  <c r="F8" i="1"/>
  <c r="E8" i="1"/>
  <c r="D8" i="1"/>
  <c r="C8" i="1"/>
  <c r="C7" i="1" s="1"/>
  <c r="B8" i="1"/>
  <c r="B7" i="1" s="1"/>
  <c r="F7" i="1"/>
  <c r="E7" i="1"/>
  <c r="D7" i="1"/>
  <c r="C6" i="1" l="1"/>
  <c r="C5" i="1" s="1"/>
  <c r="B6" i="1"/>
  <c r="B5" i="1" s="1"/>
</calcChain>
</file>

<file path=xl/sharedStrings.xml><?xml version="1.0" encoding="utf-8"?>
<sst xmlns="http://schemas.openxmlformats.org/spreadsheetml/2006/main" count="64" uniqueCount="41">
  <si>
    <r>
      <t>TABLA 24.12: MONTOS DE EXPORTACIONES DE SERVICIOS CULTURALES (EN PESOS CORRIENTES), POR AÑO, SEGÚN DOMINIO Y SUBDOMINIO CULTURAL. 2015-2019</t>
    </r>
    <r>
      <rPr>
        <b/>
        <vertAlign val="superscript"/>
        <sz val="8"/>
        <rFont val="Verdana"/>
        <family val="2"/>
      </rPr>
      <t>/1</t>
    </r>
  </si>
  <si>
    <t>DOMINIO Y SUBDOMINIO CULTURAL</t>
  </si>
  <si>
    <r>
      <t>2015</t>
    </r>
    <r>
      <rPr>
        <b/>
        <vertAlign val="superscript"/>
        <sz val="8"/>
        <rFont val="Verdana"/>
        <family val="2"/>
      </rPr>
      <t>/2</t>
    </r>
  </si>
  <si>
    <r>
      <t>2016</t>
    </r>
    <r>
      <rPr>
        <b/>
        <vertAlign val="superscript"/>
        <sz val="8"/>
        <rFont val="Verdana"/>
        <family val="2"/>
      </rPr>
      <t>/3</t>
    </r>
  </si>
  <si>
    <r>
      <t>2017</t>
    </r>
    <r>
      <rPr>
        <b/>
        <vertAlign val="superscript"/>
        <sz val="8"/>
        <rFont val="Verdana"/>
        <family val="2"/>
      </rPr>
      <t>/4</t>
    </r>
  </si>
  <si>
    <r>
      <t>2018</t>
    </r>
    <r>
      <rPr>
        <b/>
        <vertAlign val="superscript"/>
        <sz val="8"/>
        <rFont val="Verdana"/>
        <family val="2"/>
      </rPr>
      <t>/5</t>
    </r>
  </si>
  <si>
    <r>
      <t>2019</t>
    </r>
    <r>
      <rPr>
        <b/>
        <vertAlign val="superscript"/>
        <sz val="8"/>
        <rFont val="Verdana"/>
        <family val="2"/>
      </rPr>
      <t>/6</t>
    </r>
  </si>
  <si>
    <t>TOTAL (en pesos corrientes)</t>
  </si>
  <si>
    <r>
      <t>Dominios Culturales</t>
    </r>
    <r>
      <rPr>
        <b/>
        <vertAlign val="superscript"/>
        <sz val="8"/>
        <rFont val="Verdana"/>
        <family val="2"/>
      </rPr>
      <t>/7</t>
    </r>
  </si>
  <si>
    <t>Artes Musicales</t>
  </si>
  <si>
    <t>Música</t>
  </si>
  <si>
    <t>Artes Literarias, Libros y Prensa</t>
  </si>
  <si>
    <t>Edición libros</t>
  </si>
  <si>
    <t>Edición prensa</t>
  </si>
  <si>
    <t>Imprenta</t>
  </si>
  <si>
    <t>Medios Audiovisuales e Interactivos</t>
  </si>
  <si>
    <t>Animación y Videojuegos</t>
  </si>
  <si>
    <t>Cine</t>
  </si>
  <si>
    <t>Radio</t>
  </si>
  <si>
    <t>Televisión</t>
  </si>
  <si>
    <t>Arquitectura, Diseño y Servicios Creativos</t>
  </si>
  <si>
    <t>Arquitectura</t>
  </si>
  <si>
    <t>Diseño</t>
  </si>
  <si>
    <t>Publicidad</t>
  </si>
  <si>
    <r>
      <t>Servicios Creativos</t>
    </r>
    <r>
      <rPr>
        <vertAlign val="superscript"/>
        <sz val="8"/>
        <rFont val="Verdana"/>
        <family val="2"/>
      </rPr>
      <t>/8</t>
    </r>
  </si>
  <si>
    <t>Infraestructura y Equipamiento</t>
  </si>
  <si>
    <t>Asesoría legal en propiedad Intelectual</t>
  </si>
  <si>
    <t>Informática</t>
  </si>
  <si>
    <r>
      <t>Actividades de Soporte</t>
    </r>
    <r>
      <rPr>
        <b/>
        <vertAlign val="superscript"/>
        <sz val="8"/>
        <rFont val="Verdana"/>
        <family val="2"/>
      </rPr>
      <t>/7</t>
    </r>
  </si>
  <si>
    <t>…</t>
  </si>
  <si>
    <r>
      <rPr>
        <b/>
        <sz val="8"/>
        <rFont val="Verdana"/>
        <family val="2"/>
      </rPr>
      <t xml:space="preserve">1 </t>
    </r>
    <r>
      <rPr>
        <sz val="8"/>
        <rFont val="Verdana"/>
        <family val="2"/>
      </rPr>
      <t>Los valores en dólares de la Tabla 24.11 han sido transformados a pesos corriente según el dólar promedio anual redondeado a dos decimales.</t>
    </r>
  </si>
  <si>
    <r>
      <rPr>
        <b/>
        <sz val="8"/>
        <rFont val="Verdana"/>
        <family val="2"/>
      </rPr>
      <t>2</t>
    </r>
    <r>
      <rPr>
        <sz val="8"/>
        <rFont val="Verdana"/>
        <family val="2"/>
      </rPr>
      <t xml:space="preserve"> Dólar promedio anual 2015: 654,25. Valor utilizado para el cálculo de exportaciones e importaciones de 2015, en pesos corrientes.</t>
    </r>
  </si>
  <si>
    <r>
      <rPr>
        <b/>
        <sz val="8"/>
        <rFont val="Verdana"/>
        <family val="2"/>
      </rPr>
      <t xml:space="preserve">3 </t>
    </r>
    <r>
      <rPr>
        <sz val="8"/>
        <rFont val="Verdana"/>
        <family val="2"/>
      </rPr>
      <t>Dólar promedio anual 2016: 676,83. Valor utilizado para el cálculo de exportaciones e importaciones de 2016, en pesos corrientes.</t>
    </r>
  </si>
  <si>
    <r>
      <rPr>
        <b/>
        <sz val="8"/>
        <rFont val="Verdana"/>
        <family val="2"/>
      </rPr>
      <t xml:space="preserve">4 </t>
    </r>
    <r>
      <rPr>
        <sz val="8"/>
        <rFont val="Verdana"/>
        <family val="2"/>
      </rPr>
      <t>Dólar promedio anual 2017: 649,33. Valor utilizado para el cálculo de exportaciones e importaciones de 2017, en pesos corrientes.</t>
    </r>
  </si>
  <si>
    <r>
      <rPr>
        <b/>
        <sz val="8"/>
        <rFont val="Verdana"/>
        <family val="2"/>
      </rPr>
      <t xml:space="preserve">5 </t>
    </r>
    <r>
      <rPr>
        <sz val="8"/>
        <rFont val="Verdana"/>
        <family val="2"/>
      </rPr>
      <t>Dólar promedio anual 2018: 640,29. Valor utilizado para el cálculo de exportaciones e importaciones de 2018, en pesos corrientes.</t>
    </r>
  </si>
  <si>
    <r>
      <rPr>
        <b/>
        <sz val="8"/>
        <rFont val="Verdana"/>
        <family val="2"/>
      </rPr>
      <t xml:space="preserve">6 </t>
    </r>
    <r>
      <rPr>
        <sz val="8"/>
        <rFont val="Verdana"/>
        <family val="2"/>
      </rPr>
      <t>Dólar promedio anual 2019: 702,63. Valor utilizado para el cálculo de exportaciones e importaciones de 2019, en pesos corrientes.</t>
    </r>
  </si>
  <si>
    <r>
      <rPr>
        <b/>
        <sz val="8"/>
        <rFont val="Verdana"/>
        <family val="2"/>
      </rPr>
      <t>7</t>
    </r>
    <r>
      <rPr>
        <sz val="8"/>
        <rFont val="Verdana"/>
        <family val="2"/>
      </rPr>
      <t xml:space="preserve"> Desde el periodo de referencia 2019, los datos de Exportación de Servicios se desagregarán en dos categorías que permiten observar aquellas exportaciones que se pueden clasificar como fuertemente vinculadas a Cultura y aquellas que son soporte para la actividad cultural.</t>
    </r>
  </si>
  <si>
    <r>
      <rPr>
        <b/>
        <sz val="8"/>
        <rFont val="Verdana"/>
        <family val="2"/>
      </rPr>
      <t>8</t>
    </r>
    <r>
      <rPr>
        <sz val="8"/>
        <rFont val="Verdana"/>
        <family val="2"/>
      </rPr>
      <t xml:space="preserve"> Desde el 2016, el código 00120571 vinculado a este subdominio pasa a contabilizarse en el dominio Infraestructura y Equipamiento, como parte del subdominio Informática. Esta modificación se realiza en concordancia con la nueva Clasificación de Servicios elaborada por el Servicio Nacional de Aduanas y la revisión del listado de códigos de Servicios Creativos definido por el Ministerio de las Culturas, las Artes y el Patrimonio.</t>
    </r>
  </si>
  <si>
    <t>- No registró movimiento.</t>
  </si>
  <si>
    <t>… Sin información.</t>
  </si>
  <si>
    <t>Fuente: Servicio Nacional de Aduanas (SNA), según clasificación de códigos culturales del Ministerio de las Culturas, las Artes y el Patrimonio.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</si>
</sst>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Verdana"/>
      <family val="2"/>
    </font>
    <font>
      <b/>
      <vertAlign val="superscript"/>
      <sz val="8"/>
      <name val="Verdana"/>
      <family val="2"/>
    </font>
    <font>
      <sz val="8"/>
      <name val="Verdana"/>
      <family val="2"/>
    </font>
    <font>
      <vertAlign val="superscript"/>
      <sz val="8"/>
      <name val="Verdana"/>
      <family val="2"/>
    </font>
    <font>
      <sz val="8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/>
    <xf numFmtId="0" fontId="2" fillId="0" borderId="1" xfId="0" applyFont="1" applyBorder="1" applyAlignment="1">
      <alignment horizontal="centerContinuous" vertical="center"/>
    </xf>
    <xf numFmtId="0" fontId="2" fillId="0" borderId="0" xfId="0" applyFont="1" applyAlignment="1">
      <alignment vertical="top"/>
    </xf>
    <xf numFmtId="165" fontId="2" fillId="0" borderId="0" xfId="1" applyNumberFormat="1" applyFont="1" applyFill="1"/>
    <xf numFmtId="3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 indent="2"/>
    </xf>
    <xf numFmtId="0" fontId="4" fillId="0" borderId="0" xfId="0" applyFont="1" applyAlignment="1">
      <alignment horizontal="left" indent="3"/>
    </xf>
    <xf numFmtId="165" fontId="4" fillId="0" borderId="0" xfId="1" applyNumberFormat="1" applyFont="1" applyFill="1"/>
    <xf numFmtId="0" fontId="2" fillId="0" borderId="0" xfId="0" applyFont="1" applyAlignment="1">
      <alignment horizontal="left" vertical="center" indent="2"/>
    </xf>
    <xf numFmtId="0" fontId="2" fillId="0" borderId="0" xfId="0" applyFont="1" applyAlignment="1">
      <alignment horizontal="right"/>
    </xf>
    <xf numFmtId="165" fontId="2" fillId="0" borderId="0" xfId="1" applyNumberFormat="1" applyFont="1"/>
    <xf numFmtId="0" fontId="4" fillId="0" borderId="0" xfId="0" applyFont="1" applyAlignment="1">
      <alignment horizontal="right"/>
    </xf>
    <xf numFmtId="165" fontId="6" fillId="0" borderId="0" xfId="1" applyNumberFormat="1" applyFont="1"/>
    <xf numFmtId="3" fontId="2" fillId="0" borderId="0" xfId="0" applyNumberFormat="1" applyFont="1" applyAlignment="1">
      <alignment horizontal="left" indent="2"/>
    </xf>
    <xf numFmtId="3" fontId="4" fillId="0" borderId="0" xfId="0" applyNumberFormat="1" applyFont="1" applyAlignment="1">
      <alignment horizontal="left" indent="3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</cellXfs>
  <cellStyles count="2">
    <cellStyle name="Millares 1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BDD-Estadisticas-Culturales-Informe-Anual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"/>
      <sheetName val="10.1"/>
      <sheetName val="10.2"/>
      <sheetName val="10.3"/>
      <sheetName val="10.4"/>
      <sheetName val="10.5 "/>
      <sheetName val="10.6"/>
      <sheetName val="10.7"/>
      <sheetName val="10.8"/>
      <sheetName val="10.9"/>
      <sheetName val="10.10 "/>
      <sheetName val="10.11"/>
      <sheetName val="10.12"/>
      <sheetName val="10.13 "/>
      <sheetName val="10.14"/>
      <sheetName val="10.15 "/>
      <sheetName val="10.16 "/>
      <sheetName val="10.17 "/>
      <sheetName val="10.18"/>
      <sheetName val="10.19"/>
      <sheetName val="10.20"/>
      <sheetName val="10.21"/>
      <sheetName val="10.22"/>
      <sheetName val="10.23"/>
      <sheetName val="10.24"/>
      <sheetName val="10.25"/>
      <sheetName val="10.26"/>
      <sheetName val="10.27"/>
      <sheetName val="10.28"/>
      <sheetName val="10.29"/>
      <sheetName val="10.30"/>
      <sheetName val="10.31"/>
      <sheetName val="10.32"/>
      <sheetName val="10.33"/>
      <sheetName val="10.34"/>
      <sheetName val="10.35"/>
      <sheetName val="10.36"/>
      <sheetName val="10.37"/>
      <sheetName val="10.38"/>
      <sheetName val="10.39"/>
      <sheetName val="10.40"/>
      <sheetName val="10.41"/>
      <sheetName val="10.42"/>
      <sheetName val="10.43"/>
      <sheetName val="10.44"/>
      <sheetName val="10.45"/>
      <sheetName val="10.46"/>
      <sheetName val="10.47"/>
      <sheetName val="10.48"/>
      <sheetName val="10.49"/>
      <sheetName val="10.50"/>
      <sheetName val="10.51"/>
      <sheetName val="10.52"/>
      <sheetName val="10.53"/>
      <sheetName val="10.54"/>
      <sheetName val="10.55"/>
      <sheetName val="10.56"/>
      <sheetName val="10.57"/>
      <sheetName val="10.58"/>
      <sheetName val="10.59"/>
      <sheetName val="10.60"/>
      <sheetName val="10.61"/>
      <sheetName val="10.62"/>
      <sheetName val="10.63"/>
      <sheetName val="10.64"/>
      <sheetName val="10.65"/>
      <sheetName val="11.1"/>
      <sheetName val="11.2"/>
      <sheetName val="11.3"/>
      <sheetName val="11.4"/>
      <sheetName val="11.5"/>
      <sheetName val="12.1"/>
      <sheetName val="12.2"/>
      <sheetName val="12.3"/>
      <sheetName val="12.4"/>
      <sheetName val="12.5"/>
      <sheetName val="12.6"/>
      <sheetName val="13.1"/>
      <sheetName val="13.2"/>
      <sheetName val="13.3"/>
      <sheetName val="13.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4.1"/>
      <sheetName val="14.2"/>
      <sheetName val="14.3"/>
      <sheetName val="14.4"/>
      <sheetName val="14.5"/>
      <sheetName val="14.6"/>
      <sheetName val="14.7"/>
      <sheetName val="14.8"/>
      <sheetName val="14.9"/>
      <sheetName val="14.10"/>
      <sheetName val="14.11"/>
      <sheetName val="14.12"/>
      <sheetName val="14.13"/>
      <sheetName val="14.14"/>
      <sheetName val="14.15"/>
      <sheetName val="14.16"/>
      <sheetName val="14.17"/>
      <sheetName val="14.18"/>
      <sheetName val="14.19"/>
      <sheetName val="14.20"/>
      <sheetName val="14.21"/>
      <sheetName val="14.22"/>
      <sheetName val="14.23"/>
      <sheetName val="14.24"/>
      <sheetName val="14.25"/>
      <sheetName val="14.26"/>
      <sheetName val="14.27"/>
      <sheetName val="14.28"/>
      <sheetName val="14.29"/>
      <sheetName val="14.30"/>
      <sheetName val="15.1"/>
      <sheetName val="15.2"/>
      <sheetName val="15.3"/>
      <sheetName val="15.4"/>
      <sheetName val="15.5"/>
      <sheetName val="15.6"/>
      <sheetName val="15.7"/>
      <sheetName val="15.8"/>
      <sheetName val="15.9"/>
      <sheetName val="15.10"/>
      <sheetName val="15.11"/>
      <sheetName val="15.12"/>
      <sheetName val="15.13"/>
      <sheetName val="15.14"/>
      <sheetName val="15.15"/>
      <sheetName val="15.16"/>
      <sheetName val="15.17"/>
      <sheetName val="15.18"/>
      <sheetName val="15.19"/>
      <sheetName val="15.20"/>
      <sheetName val="15.21"/>
      <sheetName val="15.22"/>
      <sheetName val="15.23"/>
      <sheetName val="15.24"/>
      <sheetName val="15.25"/>
      <sheetName val="15.26"/>
      <sheetName val="15.27 "/>
      <sheetName val="15.28"/>
      <sheetName val="15.29"/>
      <sheetName val="15.30"/>
      <sheetName val="15.31"/>
      <sheetName val="15.32"/>
      <sheetName val="15.33"/>
      <sheetName val="15.34"/>
      <sheetName val="15.35"/>
      <sheetName val="15.36 "/>
      <sheetName val="15.37 "/>
      <sheetName val="15.38"/>
      <sheetName val="15.39"/>
      <sheetName val="15.40"/>
      <sheetName val="15.41"/>
      <sheetName val="15.42"/>
      <sheetName val="15.43"/>
      <sheetName val="15.44"/>
      <sheetName val="15.45"/>
      <sheetName val="15.46"/>
      <sheetName val="15.47"/>
      <sheetName val="15.48"/>
      <sheetName val="15.49"/>
      <sheetName val="16.1"/>
      <sheetName val="16.2"/>
      <sheetName val="16.3"/>
      <sheetName val="16.4"/>
      <sheetName val="16.5"/>
      <sheetName val="16.6"/>
      <sheetName val="16.7"/>
      <sheetName val="16.8"/>
      <sheetName val="16.9"/>
      <sheetName val="16.10"/>
      <sheetName val="16.11"/>
      <sheetName val="16.12"/>
      <sheetName val="16.13"/>
      <sheetName val="16.14"/>
      <sheetName val="16.15"/>
      <sheetName val="16.16"/>
      <sheetName val="16.17"/>
      <sheetName val="16.18"/>
      <sheetName val="16.19"/>
      <sheetName val="16.20"/>
      <sheetName val="16.21"/>
      <sheetName val="16.22"/>
      <sheetName val="16.23"/>
      <sheetName val="16.24"/>
      <sheetName val="16.25"/>
      <sheetName val="16.26"/>
      <sheetName val="16.27"/>
      <sheetName val="16.28"/>
      <sheetName val="16.29"/>
      <sheetName val="16.30"/>
      <sheetName val="16.31"/>
      <sheetName val="16.32"/>
      <sheetName val="16.33"/>
      <sheetName val="16.34"/>
      <sheetName val="16.35"/>
      <sheetName val="16.36"/>
      <sheetName val="16.37"/>
      <sheetName val="16.38"/>
      <sheetName val="16.39"/>
      <sheetName val="16.40"/>
      <sheetName val="16.41"/>
      <sheetName val="16.42"/>
      <sheetName val="16.43"/>
      <sheetName val="16.44"/>
      <sheetName val="16.45"/>
      <sheetName val="17.1"/>
      <sheetName val="17.2"/>
      <sheetName val="17.3"/>
      <sheetName val="17.4"/>
      <sheetName val="17.5"/>
      <sheetName val="17.6"/>
      <sheetName val="17.7"/>
      <sheetName val="17.8"/>
      <sheetName val="17.9"/>
      <sheetName val="17.10"/>
      <sheetName val="17.11"/>
      <sheetName val="17.12"/>
      <sheetName val="17.13"/>
      <sheetName val="17.14"/>
      <sheetName val="17.15"/>
      <sheetName val="17.16"/>
      <sheetName val="17.17"/>
      <sheetName val="17.18"/>
      <sheetName val="17.19"/>
      <sheetName val="17.20"/>
      <sheetName val="17.21"/>
      <sheetName val="17.22"/>
      <sheetName val="17.23"/>
      <sheetName val="18.1"/>
      <sheetName val="18.2"/>
      <sheetName val="18.3"/>
      <sheetName val="18.4"/>
      <sheetName val="18.5"/>
      <sheetName val="18.6"/>
      <sheetName val="18.7"/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20.1"/>
      <sheetName val="20.2"/>
      <sheetName val="20.3"/>
      <sheetName val="20.4"/>
      <sheetName val="20.5"/>
      <sheetName val="20.6"/>
      <sheetName val="20.7"/>
      <sheetName val="20.8"/>
      <sheetName val="20.9"/>
      <sheetName val="20.10"/>
      <sheetName val="20.11"/>
      <sheetName val="20.12"/>
      <sheetName val="20.13"/>
      <sheetName val="20.14"/>
      <sheetName val="20.15"/>
      <sheetName val="20.16"/>
      <sheetName val="20.17"/>
      <sheetName val="20.18"/>
      <sheetName val="21.1"/>
      <sheetName val="21.2"/>
      <sheetName val="21.3"/>
      <sheetName val="21.4"/>
      <sheetName val="22.1"/>
      <sheetName val="22.2"/>
      <sheetName val="22.3"/>
      <sheetName val="22.4"/>
      <sheetName val="22.5"/>
      <sheetName val="22.6"/>
      <sheetName val="23.1"/>
      <sheetName val="23.2"/>
      <sheetName val="23.3"/>
      <sheetName val="23.4"/>
      <sheetName val="24.1"/>
      <sheetName val="24.2"/>
      <sheetName val="24.3"/>
      <sheetName val="24.4"/>
      <sheetName val="24.5"/>
      <sheetName val="24.6"/>
      <sheetName val="24.7"/>
      <sheetName val="24.8"/>
      <sheetName val="24.9"/>
      <sheetName val="24.10"/>
      <sheetName val="24.11"/>
      <sheetName val="24.12"/>
      <sheetName val="24.13"/>
      <sheetName val="24.14"/>
      <sheetName val="24.15"/>
      <sheetName val="24.16"/>
      <sheetName val="25.1"/>
      <sheetName val="25.2"/>
      <sheetName val="25.3"/>
      <sheetName val="25.4"/>
      <sheetName val="25.5"/>
      <sheetName val="26.1"/>
      <sheetName val="26.2"/>
      <sheetName val="26.3"/>
      <sheetName val="26.4"/>
      <sheetName val="26.5"/>
      <sheetName val="26.6"/>
      <sheetName val="26.7"/>
      <sheetName val="26.8"/>
      <sheetName val="26.9"/>
      <sheetName val="26.10"/>
      <sheetName val="26.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>
        <row r="8">
          <cell r="B8">
            <v>13000</v>
          </cell>
          <cell r="C8">
            <v>11100</v>
          </cell>
          <cell r="D8">
            <v>8950</v>
          </cell>
          <cell r="E8">
            <v>51500</v>
          </cell>
          <cell r="F8">
            <v>62299.87</v>
          </cell>
        </row>
        <row r="10">
          <cell r="B10">
            <v>6929397.2299999995</v>
          </cell>
          <cell r="C10">
            <v>4086115.98</v>
          </cell>
          <cell r="D10">
            <v>4936310.9000000004</v>
          </cell>
          <cell r="E10">
            <v>5296636.17</v>
          </cell>
          <cell r="F10">
            <v>3130350.2199999997</v>
          </cell>
        </row>
        <row r="11">
          <cell r="B11">
            <v>277871</v>
          </cell>
          <cell r="C11">
            <v>112234</v>
          </cell>
          <cell r="D11">
            <v>160590</v>
          </cell>
          <cell r="E11">
            <v>184150</v>
          </cell>
          <cell r="F11">
            <v>0</v>
          </cell>
        </row>
        <row r="12">
          <cell r="B12">
            <v>2428.7600000000002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4">
          <cell r="B14">
            <v>0</v>
          </cell>
          <cell r="C14">
            <v>28511.34</v>
          </cell>
          <cell r="D14">
            <v>66612.22</v>
          </cell>
          <cell r="E14">
            <v>25054</v>
          </cell>
          <cell r="F14">
            <v>790223</v>
          </cell>
        </row>
        <row r="15">
          <cell r="B15">
            <v>6242661.29</v>
          </cell>
          <cell r="C15">
            <v>3748075.2499999995</v>
          </cell>
          <cell r="D15">
            <v>7497437.2400000012</v>
          </cell>
          <cell r="E15">
            <v>6155004.4100000001</v>
          </cell>
          <cell r="F15">
            <v>11389423.700000001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B17">
            <v>4668743.88</v>
          </cell>
          <cell r="C17">
            <v>1164936.74</v>
          </cell>
          <cell r="D17">
            <v>2498960.9400000023</v>
          </cell>
          <cell r="E17">
            <v>10054493.870000001</v>
          </cell>
          <cell r="F17">
            <v>14912527.399999999</v>
          </cell>
        </row>
        <row r="19">
          <cell r="B19">
            <v>819622.10000000009</v>
          </cell>
          <cell r="C19">
            <v>380681.69</v>
          </cell>
          <cell r="D19">
            <v>1771949.2000000002</v>
          </cell>
          <cell r="E19">
            <v>1394779</v>
          </cell>
          <cell r="F19">
            <v>1607431.27</v>
          </cell>
        </row>
        <row r="20">
          <cell r="B20">
            <v>1818277.4</v>
          </cell>
          <cell r="C20">
            <v>368255.89999999997</v>
          </cell>
          <cell r="D20">
            <v>244445.78999999998</v>
          </cell>
          <cell r="E20">
            <v>632260.71000000008</v>
          </cell>
          <cell r="F20">
            <v>778946.82000000007</v>
          </cell>
        </row>
        <row r="21">
          <cell r="B21">
            <v>22744277.759999998</v>
          </cell>
          <cell r="C21">
            <v>15280825.750000002</v>
          </cell>
          <cell r="D21">
            <v>34695679.050000019</v>
          </cell>
          <cell r="E21">
            <v>43588433.910000011</v>
          </cell>
          <cell r="F21">
            <v>35415323.010000035</v>
          </cell>
        </row>
        <row r="22">
          <cell r="B22">
            <v>376250.45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</row>
        <row r="24">
          <cell r="B24">
            <v>4240818</v>
          </cell>
          <cell r="C24">
            <v>2498496.0300000003</v>
          </cell>
          <cell r="D24">
            <v>4449931</v>
          </cell>
          <cell r="E24">
            <v>1123683</v>
          </cell>
          <cell r="F24">
            <v>692829.77999999991</v>
          </cell>
        </row>
        <row r="25">
          <cell r="B25">
            <v>188602424.96999994</v>
          </cell>
          <cell r="C25">
            <v>125353361.37000005</v>
          </cell>
          <cell r="D25">
            <v>254578362.00000086</v>
          </cell>
          <cell r="E25">
            <v>281183844.46000111</v>
          </cell>
          <cell r="F25">
            <v>6015322.6500000004</v>
          </cell>
        </row>
        <row r="28">
          <cell r="F28">
            <v>4623737.59</v>
          </cell>
        </row>
        <row r="30">
          <cell r="F30">
            <v>330132828.00000149</v>
          </cell>
        </row>
      </sheetData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00"/>
  <dimension ref="A2:F42"/>
  <sheetViews>
    <sheetView tabSelected="1" zoomScaleNormal="100" workbookViewId="0"/>
  </sheetViews>
  <sheetFormatPr baseColWidth="10" defaultColWidth="11.42578125" defaultRowHeight="11.25" customHeight="1" x14ac:dyDescent="0.15"/>
  <cols>
    <col min="1" max="1" width="41.42578125" style="2" customWidth="1"/>
    <col min="2" max="4" width="20.28515625" style="2" customWidth="1"/>
    <col min="5" max="6" width="20" style="2" customWidth="1"/>
    <col min="7" max="16384" width="11.42578125" style="2"/>
  </cols>
  <sheetData>
    <row r="2" spans="1:6" ht="15" customHeight="1" x14ac:dyDescent="0.15">
      <c r="A2" s="1" t="s">
        <v>0</v>
      </c>
      <c r="B2" s="1"/>
      <c r="C2" s="1"/>
      <c r="D2" s="1"/>
    </row>
    <row r="4" spans="1:6" ht="18.75" customHeight="1" x14ac:dyDescent="0.15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ht="11.25" customHeight="1" x14ac:dyDescent="0.15">
      <c r="A5" s="4" t="s">
        <v>7</v>
      </c>
      <c r="B5" s="5">
        <f>SUM(B6,B26)</f>
        <v>154884379380.56998</v>
      </c>
      <c r="C5" s="5">
        <f t="shared" ref="C5:F5" si="0">SUM(C6,C26)</f>
        <v>103577050630.86154</v>
      </c>
      <c r="D5" s="5">
        <f t="shared" si="0"/>
        <v>201882689238.01282</v>
      </c>
      <c r="E5" s="5">
        <f t="shared" si="0"/>
        <v>223902907352.66443</v>
      </c>
      <c r="F5" s="5">
        <f t="shared" si="0"/>
        <v>287762990086.90637</v>
      </c>
    </row>
    <row r="6" spans="1:6" ht="11.25" customHeight="1" x14ac:dyDescent="0.15">
      <c r="A6" s="6" t="s">
        <v>8</v>
      </c>
      <c r="B6" s="5">
        <f>SUM(B7,B9,B13,B18,B23)</f>
        <v>154884379380.56998</v>
      </c>
      <c r="C6" s="5">
        <f t="shared" ref="C6:E6" si="1">SUM(C7,C9,C13,C18,C23)</f>
        <v>103577050630.86154</v>
      </c>
      <c r="D6" s="5">
        <f t="shared" si="1"/>
        <v>201882689238.01282</v>
      </c>
      <c r="E6" s="5">
        <f t="shared" si="1"/>
        <v>223902907352.66443</v>
      </c>
      <c r="F6" s="5">
        <f>SUM(F7,F9,F13,F18,F23)</f>
        <v>52552984406.403625</v>
      </c>
    </row>
    <row r="7" spans="1:6" ht="11.25" customHeight="1" x14ac:dyDescent="0.15">
      <c r="A7" s="7" t="s">
        <v>9</v>
      </c>
      <c r="B7" s="5">
        <f>SUM(B8)</f>
        <v>8505250</v>
      </c>
      <c r="C7" s="5">
        <f>SUM(C8)</f>
        <v>7512813</v>
      </c>
      <c r="D7" s="5">
        <f>SUM(D8)</f>
        <v>5811503.5</v>
      </c>
      <c r="E7" s="5">
        <f>SUM(E8)</f>
        <v>32974934.999999996</v>
      </c>
      <c r="F7" s="5">
        <f>SUM(F8)</f>
        <v>43773757.658100002</v>
      </c>
    </row>
    <row r="8" spans="1:6" ht="11.25" customHeight="1" x14ac:dyDescent="0.15">
      <c r="A8" s="8" t="s">
        <v>10</v>
      </c>
      <c r="B8" s="9">
        <f>'[1]24.11'!B8*(654.25)</f>
        <v>8505250</v>
      </c>
      <c r="C8" s="9">
        <f>'[1]24.11'!C8*(676.83)</f>
        <v>7512813</v>
      </c>
      <c r="D8" s="9">
        <f>'[1]24.11'!D8*(649.33)</f>
        <v>5811503.5</v>
      </c>
      <c r="E8" s="9">
        <f>'[1]24.11'!E8*(640.29)</f>
        <v>32974934.999999996</v>
      </c>
      <c r="F8" s="9">
        <f>'[1]24.11'!F8*(702.63)</f>
        <v>43773757.658100002</v>
      </c>
    </row>
    <row r="9" spans="1:6" ht="11.25" customHeight="1" x14ac:dyDescent="0.15">
      <c r="A9" s="7" t="s">
        <v>11</v>
      </c>
      <c r="B9" s="5">
        <f t="shared" ref="B9:F9" si="2">SUM(B10:B12)</f>
        <v>4716944255.7074995</v>
      </c>
      <c r="C9" s="5">
        <f t="shared" si="2"/>
        <v>2841569216.9633999</v>
      </c>
      <c r="D9" s="5">
        <f t="shared" si="2"/>
        <v>3309570661.3970003</v>
      </c>
      <c r="E9" s="5">
        <f t="shared" si="2"/>
        <v>3509292576.7893</v>
      </c>
      <c r="F9" s="5">
        <f t="shared" si="2"/>
        <v>2199477975.0785999</v>
      </c>
    </row>
    <row r="10" spans="1:6" ht="11.25" customHeight="1" x14ac:dyDescent="0.15">
      <c r="A10" s="8" t="s">
        <v>12</v>
      </c>
      <c r="B10" s="9">
        <f>'[1]24.11'!B10*(654.25)</f>
        <v>4533558137.7275</v>
      </c>
      <c r="C10" s="9">
        <f>'[1]24.11'!C10*(676.83)</f>
        <v>2765605878.7434001</v>
      </c>
      <c r="D10" s="9">
        <f>'[1]24.11'!D10*(649.33)</f>
        <v>3205294756.6970005</v>
      </c>
      <c r="E10" s="9">
        <f>'[1]24.11'!E10*(640.29)</f>
        <v>3391383173.2893</v>
      </c>
      <c r="F10" s="9">
        <f>'[1]24.11'!F10*(702.63)</f>
        <v>2199477975.0785999</v>
      </c>
    </row>
    <row r="11" spans="1:6" ht="11.25" customHeight="1" x14ac:dyDescent="0.15">
      <c r="A11" s="8" t="s">
        <v>13</v>
      </c>
      <c r="B11" s="9">
        <f>'[1]24.11'!B11*(654.25)</f>
        <v>181797101.75</v>
      </c>
      <c r="C11" s="9">
        <f>'[1]24.11'!C11*(676.83)</f>
        <v>75963338.219999999</v>
      </c>
      <c r="D11" s="9">
        <f>'[1]24.11'!D11*(649.33)</f>
        <v>104275904.7</v>
      </c>
      <c r="E11" s="9">
        <f>'[1]24.11'!E11*(640.29)</f>
        <v>117909403.5</v>
      </c>
      <c r="F11" s="9">
        <f>'[1]24.11'!F11*(702.63)</f>
        <v>0</v>
      </c>
    </row>
    <row r="12" spans="1:6" ht="11.25" customHeight="1" x14ac:dyDescent="0.15">
      <c r="A12" s="8" t="s">
        <v>14</v>
      </c>
      <c r="B12" s="9">
        <f>'[1]24.11'!B12*(654.25)</f>
        <v>1589016.2300000002</v>
      </c>
      <c r="C12" s="9">
        <f>'[1]24.11'!C12*(676.83)</f>
        <v>0</v>
      </c>
      <c r="D12" s="9">
        <f>'[1]24.11'!D12*(649.33)</f>
        <v>0</v>
      </c>
      <c r="E12" s="9">
        <f>'[1]24.11'!E12*(640.29)</f>
        <v>0</v>
      </c>
      <c r="F12" s="9">
        <f>'[1]24.11'!F12*(702.63)</f>
        <v>0</v>
      </c>
    </row>
    <row r="13" spans="1:6" ht="11.25" customHeight="1" x14ac:dyDescent="0.15">
      <c r="A13" s="10" t="s">
        <v>15</v>
      </c>
      <c r="B13" s="5">
        <f t="shared" ref="B13:F13" si="3">SUM(B14:B17)</f>
        <v>7138786832.4724998</v>
      </c>
      <c r="C13" s="5">
        <f t="shared" si="3"/>
        <v>3344571235.4439001</v>
      </c>
      <c r="D13" s="5">
        <f t="shared" si="3"/>
        <v>6534214543.0320024</v>
      </c>
      <c r="E13" s="5">
        <f t="shared" si="3"/>
        <v>10394821479.3612</v>
      </c>
      <c r="F13" s="5">
        <f t="shared" si="3"/>
        <v>19035774287.882999</v>
      </c>
    </row>
    <row r="14" spans="1:6" ht="11.25" customHeight="1" x14ac:dyDescent="0.15">
      <c r="A14" s="8" t="s">
        <v>16</v>
      </c>
      <c r="B14" s="9">
        <f>'[1]24.11'!B14*(654.25)</f>
        <v>0</v>
      </c>
      <c r="C14" s="9">
        <f>'[1]24.11'!C14*(676.83)</f>
        <v>19297330.2522</v>
      </c>
      <c r="D14" s="9">
        <f>'[1]24.11'!D14*(649.33)</f>
        <v>43253312.812600002</v>
      </c>
      <c r="E14" s="9">
        <f>'[1]24.11'!E14*(640.29)</f>
        <v>16041825.659999998</v>
      </c>
      <c r="F14" s="9">
        <f>'[1]24.11'!F14*(702.63)</f>
        <v>555234386.49000001</v>
      </c>
    </row>
    <row r="15" spans="1:6" ht="11.25" customHeight="1" x14ac:dyDescent="0.15">
      <c r="A15" s="8" t="s">
        <v>17</v>
      </c>
      <c r="B15" s="9">
        <f>'[1]24.11'!B15*(654.25)</f>
        <v>4084261148.9825001</v>
      </c>
      <c r="C15" s="9">
        <f>'[1]24.11'!C15*(676.83)</f>
        <v>2536809771.4575</v>
      </c>
      <c r="D15" s="9">
        <f>'[1]24.11'!D15*(649.33)</f>
        <v>4868310923.049201</v>
      </c>
      <c r="E15" s="9">
        <f>'[1]24.11'!E15*(640.29)</f>
        <v>3940987773.6788998</v>
      </c>
      <c r="F15" s="9">
        <f>'[1]24.11'!F15*(702.63)</f>
        <v>8002550774.3310003</v>
      </c>
    </row>
    <row r="16" spans="1:6" ht="11.25" customHeight="1" x14ac:dyDescent="0.15">
      <c r="A16" s="8" t="s">
        <v>18</v>
      </c>
      <c r="B16" s="9">
        <f>'[1]24.11'!B16*(654.25)</f>
        <v>0</v>
      </c>
      <c r="C16" s="9">
        <f>'[1]24.11'!C16*(676.83)</f>
        <v>0</v>
      </c>
      <c r="D16" s="9">
        <f>'[1]24.11'!D16*(649.33)</f>
        <v>0</v>
      </c>
      <c r="E16" s="9">
        <f>'[1]24.11'!E16*(640.29)</f>
        <v>0</v>
      </c>
      <c r="F16" s="9">
        <f>'[1]24.11'!F16*(702.63)</f>
        <v>0</v>
      </c>
    </row>
    <row r="17" spans="1:6" ht="11.25" customHeight="1" x14ac:dyDescent="0.15">
      <c r="A17" s="8" t="s">
        <v>19</v>
      </c>
      <c r="B17" s="9">
        <f>'[1]24.11'!B17*(654.25)</f>
        <v>3054525683.4899998</v>
      </c>
      <c r="C17" s="9">
        <f>'[1]24.11'!C17*(676.83)</f>
        <v>788464133.7342</v>
      </c>
      <c r="D17" s="9">
        <f>'[1]24.11'!D17*(649.33)</f>
        <v>1622650307.1702015</v>
      </c>
      <c r="E17" s="9">
        <f>'[1]24.11'!E17*(640.29)</f>
        <v>6437791880.0223007</v>
      </c>
      <c r="F17" s="9">
        <f>'[1]24.11'!F17*(702.63)</f>
        <v>10477989127.061998</v>
      </c>
    </row>
    <row r="18" spans="1:6" ht="11.25" customHeight="1" x14ac:dyDescent="0.15">
      <c r="A18" s="7" t="s">
        <v>20</v>
      </c>
      <c r="B18" s="5">
        <f t="shared" ref="B18:F18" si="4">SUM(B19:B22)</f>
        <v>16852451329.2675</v>
      </c>
      <c r="C18" s="5">
        <f t="shared" si="4"/>
        <v>10849424721.412201</v>
      </c>
      <c r="D18" s="5">
        <f t="shared" si="4"/>
        <v>23838251036.393215</v>
      </c>
      <c r="E18" s="5">
        <f t="shared" si="4"/>
        <v>29207131604.149807</v>
      </c>
      <c r="F18" s="5">
        <f t="shared" si="4"/>
        <v>26560609243.893024</v>
      </c>
    </row>
    <row r="19" spans="1:6" ht="11.25" customHeight="1" x14ac:dyDescent="0.15">
      <c r="A19" s="8" t="s">
        <v>21</v>
      </c>
      <c r="B19" s="9">
        <f>'[1]24.11'!B19*(654.25)</f>
        <v>536237758.92500007</v>
      </c>
      <c r="C19" s="9">
        <f>'[1]24.11'!C19*(676.83)</f>
        <v>257656788.24270001</v>
      </c>
      <c r="D19" s="9">
        <f>'[1]24.11'!D19*(649.33)</f>
        <v>1150579774.0360003</v>
      </c>
      <c r="E19" s="9">
        <f>'[1]24.11'!E19*(640.29)</f>
        <v>893063045.90999997</v>
      </c>
      <c r="F19" s="9">
        <f>'[1]24.11'!F19*(702.63)</f>
        <v>1129429433.2400999</v>
      </c>
    </row>
    <row r="20" spans="1:6" ht="11.25" customHeight="1" x14ac:dyDescent="0.15">
      <c r="A20" s="8" t="s">
        <v>22</v>
      </c>
      <c r="B20" s="9">
        <f>'[1]24.11'!B20*(654.25)</f>
        <v>1189607988.95</v>
      </c>
      <c r="C20" s="9">
        <f>'[1]24.11'!C20*(676.83)</f>
        <v>249246640.79699999</v>
      </c>
      <c r="D20" s="9">
        <f>'[1]24.11'!D20*(649.33)</f>
        <v>158725984.82069999</v>
      </c>
      <c r="E20" s="9">
        <f>'[1]24.11'!E20*(640.29)</f>
        <v>404830210.00590003</v>
      </c>
      <c r="F20" s="9">
        <f>'[1]24.11'!F20*(702.63)</f>
        <v>547311404.13660002</v>
      </c>
    </row>
    <row r="21" spans="1:6" ht="11.25" customHeight="1" x14ac:dyDescent="0.15">
      <c r="A21" s="8" t="s">
        <v>23</v>
      </c>
      <c r="B21" s="9">
        <f>'[1]24.11'!B21*(654.25)</f>
        <v>14880443724.48</v>
      </c>
      <c r="C21" s="9">
        <f>'[1]24.11'!C21*(676.83)</f>
        <v>10342521292.372501</v>
      </c>
      <c r="D21" s="9">
        <f>'[1]24.11'!D21*(649.33)</f>
        <v>22528945277.536514</v>
      </c>
      <c r="E21" s="9">
        <f>'[1]24.11'!E21*(640.29)</f>
        <v>27909238348.233906</v>
      </c>
      <c r="F21" s="9">
        <f>'[1]24.11'!F21*(702.63)</f>
        <v>24883868406.516323</v>
      </c>
    </row>
    <row r="22" spans="1:6" ht="11.25" customHeight="1" x14ac:dyDescent="0.15">
      <c r="A22" s="8" t="s">
        <v>24</v>
      </c>
      <c r="B22" s="9">
        <f>'[1]24.11'!B22*(654.25)</f>
        <v>246161856.91249999</v>
      </c>
      <c r="C22" s="9">
        <f>'[1]24.11'!C22*(676.83)</f>
        <v>0</v>
      </c>
      <c r="D22" s="9">
        <f>'[1]24.11'!D22*(649.33)</f>
        <v>0</v>
      </c>
      <c r="E22" s="9">
        <f>'[1]24.11'!E22*(640.29)</f>
        <v>0</v>
      </c>
      <c r="F22" s="9">
        <f>'[1]24.11'!F22*(702.63)</f>
        <v>0</v>
      </c>
    </row>
    <row r="23" spans="1:6" ht="11.25" customHeight="1" x14ac:dyDescent="0.15">
      <c r="A23" s="7" t="s">
        <v>25</v>
      </c>
      <c r="B23" s="5">
        <f t="shared" ref="B23:E23" si="5">SUM(B24:B25)</f>
        <v>126167691713.12247</v>
      </c>
      <c r="C23" s="5">
        <f t="shared" si="5"/>
        <v>86533972644.042038</v>
      </c>
      <c r="D23" s="5">
        <f t="shared" si="5"/>
        <v>168194841493.69058</v>
      </c>
      <c r="E23" s="5">
        <f t="shared" si="5"/>
        <v>180758686757.36411</v>
      </c>
      <c r="F23" s="5">
        <f>SUM(F24:F25)</f>
        <v>4713349141.8909006</v>
      </c>
    </row>
    <row r="24" spans="1:6" ht="11.25" customHeight="1" x14ac:dyDescent="0.15">
      <c r="A24" s="8" t="s">
        <v>26</v>
      </c>
      <c r="B24" s="9">
        <f>'[1]24.11'!B24*(654.25)</f>
        <v>2774555176.5</v>
      </c>
      <c r="C24" s="9">
        <f>'[1]24.11'!C24*(676.83)</f>
        <v>1691057067.9849002</v>
      </c>
      <c r="D24" s="9">
        <f>'[1]24.11'!D24*(649.33)</f>
        <v>2889473696.23</v>
      </c>
      <c r="E24" s="9">
        <f>'[1]24.11'!E24*(640.29)</f>
        <v>719482988.06999993</v>
      </c>
      <c r="F24" s="9">
        <f>'[1]24.11'!F24*(702.63)</f>
        <v>486802988.32139993</v>
      </c>
    </row>
    <row r="25" spans="1:6" ht="11.25" customHeight="1" x14ac:dyDescent="0.15">
      <c r="A25" s="8" t="s">
        <v>27</v>
      </c>
      <c r="B25" s="9">
        <f>'[1]24.11'!B25*(654.25)</f>
        <v>123393136536.62247</v>
      </c>
      <c r="C25" s="9">
        <f>'[1]24.11'!C25*(676.83)</f>
        <v>84842915576.057144</v>
      </c>
      <c r="D25" s="9">
        <f>'[1]24.11'!D25*(649.33)</f>
        <v>165305367797.46057</v>
      </c>
      <c r="E25" s="9">
        <f>'[1]24.11'!E25*(640.29)</f>
        <v>180039203769.2941</v>
      </c>
      <c r="F25" s="9">
        <f>'[1]24.11'!F25*(702.63)</f>
        <v>4226546153.5695004</v>
      </c>
    </row>
    <row r="26" spans="1:6" ht="11.25" customHeight="1" x14ac:dyDescent="0.15">
      <c r="A26" s="6" t="s">
        <v>28</v>
      </c>
      <c r="B26" s="11" t="s">
        <v>29</v>
      </c>
      <c r="C26" s="11" t="s">
        <v>29</v>
      </c>
      <c r="D26" s="11" t="s">
        <v>29</v>
      </c>
      <c r="E26" s="11" t="s">
        <v>29</v>
      </c>
      <c r="F26" s="12">
        <f>SUM(F27,F29)</f>
        <v>235210005680.50275</v>
      </c>
    </row>
    <row r="27" spans="1:6" ht="11.25" customHeight="1" x14ac:dyDescent="0.15">
      <c r="A27" s="7" t="s">
        <v>20</v>
      </c>
      <c r="B27" s="11" t="s">
        <v>29</v>
      </c>
      <c r="C27" s="11" t="s">
        <v>29</v>
      </c>
      <c r="D27" s="11" t="s">
        <v>29</v>
      </c>
      <c r="E27" s="11" t="s">
        <v>29</v>
      </c>
      <c r="F27" s="12">
        <f>SUM(F28)</f>
        <v>3248776742.8617001</v>
      </c>
    </row>
    <row r="28" spans="1:6" ht="11.25" customHeight="1" x14ac:dyDescent="0.15">
      <c r="A28" s="8" t="s">
        <v>23</v>
      </c>
      <c r="B28" s="13" t="s">
        <v>29</v>
      </c>
      <c r="C28" s="13" t="s">
        <v>29</v>
      </c>
      <c r="D28" s="13" t="s">
        <v>29</v>
      </c>
      <c r="E28" s="13" t="s">
        <v>29</v>
      </c>
      <c r="F28" s="14">
        <f>'[1]24.11'!F28*(702.63)</f>
        <v>3248776742.8617001</v>
      </c>
    </row>
    <row r="29" spans="1:6" ht="11.25" customHeight="1" x14ac:dyDescent="0.15">
      <c r="A29" s="15" t="s">
        <v>25</v>
      </c>
      <c r="B29" s="11" t="s">
        <v>29</v>
      </c>
      <c r="C29" s="11" t="s">
        <v>29</v>
      </c>
      <c r="D29" s="11" t="s">
        <v>29</v>
      </c>
      <c r="E29" s="11" t="s">
        <v>29</v>
      </c>
      <c r="F29" s="12">
        <f>SUM(F30)</f>
        <v>231961228937.64105</v>
      </c>
    </row>
    <row r="30" spans="1:6" ht="11.25" customHeight="1" x14ac:dyDescent="0.15">
      <c r="A30" s="16" t="s">
        <v>27</v>
      </c>
      <c r="B30" s="13" t="s">
        <v>29</v>
      </c>
      <c r="C30" s="13" t="s">
        <v>29</v>
      </c>
      <c r="D30" s="13" t="s">
        <v>29</v>
      </c>
      <c r="E30" s="13" t="s">
        <v>29</v>
      </c>
      <c r="F30" s="14">
        <f>'[1]24.11'!F30*(702.63)</f>
        <v>231961228937.64105</v>
      </c>
    </row>
    <row r="31" spans="1:6" ht="11.25" customHeight="1" x14ac:dyDescent="0.15">
      <c r="A31" s="17"/>
      <c r="B31" s="9"/>
      <c r="C31" s="9"/>
      <c r="D31" s="9"/>
      <c r="E31" s="9"/>
      <c r="F31" s="9"/>
    </row>
    <row r="32" spans="1:6" ht="11.25" customHeight="1" x14ac:dyDescent="0.15">
      <c r="A32" s="2" t="s">
        <v>30</v>
      </c>
    </row>
    <row r="33" spans="1:5" ht="11.25" customHeight="1" x14ac:dyDescent="0.15">
      <c r="A33" s="2" t="s">
        <v>31</v>
      </c>
      <c r="B33" s="18"/>
    </row>
    <row r="34" spans="1:5" ht="11.25" customHeight="1" x14ac:dyDescent="0.15">
      <c r="A34" s="2" t="s">
        <v>32</v>
      </c>
      <c r="B34" s="18"/>
    </row>
    <row r="35" spans="1:5" ht="11.25" customHeight="1" x14ac:dyDescent="0.15">
      <c r="A35" s="2" t="s">
        <v>33</v>
      </c>
      <c r="B35" s="18"/>
    </row>
    <row r="36" spans="1:5" ht="11.25" customHeight="1" x14ac:dyDescent="0.15">
      <c r="A36" s="2" t="s">
        <v>34</v>
      </c>
      <c r="B36" s="18"/>
    </row>
    <row r="37" spans="1:5" ht="11.25" customHeight="1" x14ac:dyDescent="0.15">
      <c r="A37" s="2" t="s">
        <v>35</v>
      </c>
      <c r="B37" s="18"/>
    </row>
    <row r="38" spans="1:5" ht="11.25" customHeight="1" x14ac:dyDescent="0.15">
      <c r="A38" s="2" t="s">
        <v>36</v>
      </c>
    </row>
    <row r="39" spans="1:5" ht="11.25" customHeight="1" x14ac:dyDescent="0.15">
      <c r="A39" s="18" t="s">
        <v>37</v>
      </c>
      <c r="B39" s="18"/>
      <c r="C39" s="18"/>
      <c r="D39" s="18"/>
      <c r="E39" s="18"/>
    </row>
    <row r="40" spans="1:5" ht="11.25" customHeight="1" x14ac:dyDescent="0.15">
      <c r="A40" s="19" t="s">
        <v>38</v>
      </c>
      <c r="B40" s="19"/>
    </row>
    <row r="41" spans="1:5" ht="11.25" customHeight="1" x14ac:dyDescent="0.15">
      <c r="A41" s="2" t="s">
        <v>39</v>
      </c>
    </row>
    <row r="42" spans="1:5" ht="11.25" customHeight="1" x14ac:dyDescent="0.15">
      <c r="A42" s="2" t="s">
        <v>40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24.12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AGS</dc:creator>
  <cp:lastModifiedBy>AGS</cp:lastModifiedBy>
  <dcterms:created xsi:type="dcterms:W3CDTF">2022-03-30T14:04:55Z</dcterms:created>
  <dcterms:modified xsi:type="dcterms:W3CDTF">2022-03-30T14:04:55Z</dcterms:modified>
</cp:coreProperties>
</file>