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24.6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B28" i="1"/>
  <c r="B27" i="1"/>
  <c r="B26" i="1"/>
  <c r="B25" i="1" s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B22" i="1"/>
  <c r="B21" i="1" s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0" i="1"/>
  <c r="B19" i="1"/>
  <c r="B18" i="1" s="1"/>
  <c r="O18" i="1"/>
  <c r="O6" i="1" s="1"/>
  <c r="N18" i="1"/>
  <c r="M18" i="1"/>
  <c r="L18" i="1"/>
  <c r="K18" i="1"/>
  <c r="J18" i="1"/>
  <c r="I18" i="1"/>
  <c r="I6" i="1" s="1"/>
  <c r="H18" i="1"/>
  <c r="G18" i="1"/>
  <c r="F18" i="1"/>
  <c r="E18" i="1"/>
  <c r="D18" i="1"/>
  <c r="C18" i="1"/>
  <c r="C6" i="1" s="1"/>
  <c r="B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B15" i="1"/>
  <c r="B14" i="1"/>
  <c r="B13" i="1" s="1"/>
  <c r="O13" i="1"/>
  <c r="N13" i="1"/>
  <c r="M13" i="1"/>
  <c r="L13" i="1"/>
  <c r="K13" i="1"/>
  <c r="K6" i="1" s="1"/>
  <c r="J13" i="1"/>
  <c r="J6" i="1" s="1"/>
  <c r="I13" i="1"/>
  <c r="H13" i="1"/>
  <c r="G13" i="1"/>
  <c r="F13" i="1"/>
  <c r="E13" i="1"/>
  <c r="E6" i="1" s="1"/>
  <c r="D13" i="1"/>
  <c r="D6" i="1" s="1"/>
  <c r="C13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B10" i="1"/>
  <c r="B7" i="1" s="1"/>
  <c r="B6" i="1" s="1"/>
  <c r="B9" i="1"/>
  <c r="B8" i="1"/>
  <c r="O7" i="1"/>
  <c r="N7" i="1"/>
  <c r="M7" i="1"/>
  <c r="M6" i="1" s="1"/>
  <c r="L7" i="1"/>
  <c r="L6" i="1" s="1"/>
  <c r="K7" i="1"/>
  <c r="J7" i="1"/>
  <c r="I7" i="1"/>
  <c r="H7" i="1"/>
  <c r="G7" i="1"/>
  <c r="G6" i="1" s="1"/>
  <c r="F7" i="1"/>
  <c r="F6" i="1" s="1"/>
  <c r="E7" i="1"/>
  <c r="D7" i="1"/>
  <c r="C7" i="1"/>
  <c r="N6" i="1"/>
  <c r="H6" i="1"/>
</calcChain>
</file>

<file path=xl/sharedStrings.xml><?xml version="1.0" encoding="utf-8"?>
<sst xmlns="http://schemas.openxmlformats.org/spreadsheetml/2006/main" count="45" uniqueCount="42">
  <si>
    <r>
      <t>TABLA 24.6: MONTOS DE IMPORTACIONES (EN US$ CIF) DE BIENES Y PRODUCTOS CULTURALES POR PAÍS DE ORIGEN, SEGÚN DOMINIO Y SUBDOMINIO CULTURAL. 2019</t>
    </r>
    <r>
      <rPr>
        <b/>
        <vertAlign val="superscript"/>
        <sz val="8"/>
        <rFont val="Verdana"/>
        <family val="2"/>
      </rPr>
      <t>/1</t>
    </r>
  </si>
  <si>
    <t>DOMINIO Y SUBDOMINIO CULTURAL</t>
  </si>
  <si>
    <t>TOTAL (en US$ CIF)</t>
  </si>
  <si>
    <t>País</t>
  </si>
  <si>
    <t>Argentina</t>
  </si>
  <si>
    <t>Brasil</t>
  </si>
  <si>
    <t>Perú</t>
  </si>
  <si>
    <t>México</t>
  </si>
  <si>
    <t>Estados Unidos</t>
  </si>
  <si>
    <t>Resto de América</t>
  </si>
  <si>
    <t>España</t>
  </si>
  <si>
    <t>Resto de Europa</t>
  </si>
  <si>
    <t>China</t>
  </si>
  <si>
    <t>Resto de Asia</t>
  </si>
  <si>
    <t>Oceanía</t>
  </si>
  <si>
    <t>África</t>
  </si>
  <si>
    <t>Desconocido</t>
  </si>
  <si>
    <t>TOTAL</t>
  </si>
  <si>
    <t>Arquitectura, Diseño y Servicios Creativos</t>
  </si>
  <si>
    <t>Arquitectura</t>
  </si>
  <si>
    <t>Diseño</t>
  </si>
  <si>
    <t>Publicidad</t>
  </si>
  <si>
    <t>Artes Escénicas</t>
  </si>
  <si>
    <t>Circo</t>
  </si>
  <si>
    <t>Artes Literarias, Libros y Prensa</t>
  </si>
  <si>
    <t>Diarios y Revistas</t>
  </si>
  <si>
    <t>Editorial</t>
  </si>
  <si>
    <t>Artes Musicales</t>
  </si>
  <si>
    <t>Música</t>
  </si>
  <si>
    <t>Artes Visuales</t>
  </si>
  <si>
    <t>Fotografía</t>
  </si>
  <si>
    <t>Artesanía</t>
  </si>
  <si>
    <t>Infraestructura y Equipamiento</t>
  </si>
  <si>
    <t>Medios Informáticos</t>
  </si>
  <si>
    <t>Medios Audiovisuales e Interactivos</t>
  </si>
  <si>
    <t>Audiovisual</t>
  </si>
  <si>
    <t>Radio y Televisión</t>
  </si>
  <si>
    <t>Video Juegos</t>
  </si>
  <si>
    <t>Patrimonio</t>
  </si>
  <si>
    <r>
      <rPr>
        <b/>
        <sz val="8"/>
        <rFont val="Verdana"/>
        <family val="2"/>
      </rPr>
      <t xml:space="preserve">1 </t>
    </r>
    <r>
      <rPr>
        <sz val="8"/>
        <rFont val="Verdana"/>
        <family val="2"/>
      </rPr>
      <t>Los totales se calcularon a partir del valor CIF (Cost, Insurance &amp; Freight-Costo, Seguro y Flete) en dólares (US$) 2019.</t>
    </r>
  </si>
  <si>
    <t>- No registró movimiento.</t>
  </si>
  <si>
    <t>Fuente: Servicio Nacional de Aduanas (SNA), según clasificación de códigos culturales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</si>
</sst>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5" fontId="2" fillId="0" borderId="0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/>
    <xf numFmtId="0" fontId="4" fillId="0" borderId="0" xfId="0" applyFont="1" applyAlignment="1">
      <alignment horizontal="left" indent="1"/>
    </xf>
    <xf numFmtId="165" fontId="4" fillId="0" borderId="0" xfId="1" applyNumberFormat="1" applyFont="1" applyFill="1"/>
    <xf numFmtId="0" fontId="4" fillId="0" borderId="0" xfId="2" applyFont="1"/>
    <xf numFmtId="49" fontId="4" fillId="0" borderId="0" xfId="0" applyNumberFormat="1" applyFont="1" applyAlignment="1">
      <alignment vertical="center"/>
    </xf>
  </cellXfs>
  <cellStyles count="3">
    <cellStyle name="Millares" xfId="1" builtinId="3"/>
    <cellStyle name="Normal" xfId="0" builtinId="0"/>
    <cellStyle name="Normal 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4"/>
  <dimension ref="A2:O34"/>
  <sheetViews>
    <sheetView tabSelected="1" zoomScaleNormal="100" workbookViewId="0"/>
  </sheetViews>
  <sheetFormatPr baseColWidth="10" defaultColWidth="11.42578125" defaultRowHeight="10.5" x14ac:dyDescent="0.15"/>
  <cols>
    <col min="1" max="1" width="40.85546875" style="2" customWidth="1"/>
    <col min="2" max="2" width="20.7109375" style="2" customWidth="1"/>
    <col min="3" max="3" width="13.42578125" style="2" customWidth="1"/>
    <col min="4" max="5" width="15" style="2" customWidth="1"/>
    <col min="6" max="6" width="15.85546875" style="2" customWidth="1"/>
    <col min="7" max="7" width="17.140625" style="2" bestFit="1" customWidth="1"/>
    <col min="8" max="8" width="17.140625" style="2" customWidth="1"/>
    <col min="9" max="9" width="13.42578125" style="2" customWidth="1"/>
    <col min="10" max="10" width="17.140625" style="2" customWidth="1"/>
    <col min="11" max="11" width="17.140625" style="2" bestFit="1" customWidth="1"/>
    <col min="12" max="12" width="16" style="2" customWidth="1"/>
    <col min="13" max="13" width="14.7109375" style="2" bestFit="1" customWidth="1"/>
    <col min="14" max="14" width="11.5703125" style="2" customWidth="1"/>
    <col min="15" max="15" width="15.85546875" style="2" bestFit="1" customWidth="1"/>
    <col min="16" max="16384" width="11.42578125" style="2"/>
  </cols>
  <sheetData>
    <row r="2" spans="1:15" ht="18.75" customHeight="1" x14ac:dyDescent="0.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x14ac:dyDescent="0.15">
      <c r="A3" s="3"/>
      <c r="B3" s="3"/>
    </row>
    <row r="4" spans="1:15" ht="21" customHeight="1" x14ac:dyDescent="0.15">
      <c r="A4" s="4" t="s">
        <v>1</v>
      </c>
      <c r="B4" s="5" t="s">
        <v>2</v>
      </c>
      <c r="C4" s="6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12" customFormat="1" ht="15" customHeight="1" x14ac:dyDescent="0.25">
      <c r="A5" s="8"/>
      <c r="B5" s="9"/>
      <c r="C5" s="10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</row>
    <row r="6" spans="1:15" x14ac:dyDescent="0.15">
      <c r="A6" s="13" t="s">
        <v>17</v>
      </c>
      <c r="B6" s="14">
        <f>+B7+B11+B13+B16+B18+B21+B23+B25+B29</f>
        <v>2353791372.7200003</v>
      </c>
      <c r="C6" s="15">
        <f t="shared" ref="C6:O6" si="0">SUM(C7,C11,C13,C16,C18,C21,C23,C25,C29)</f>
        <v>18954327.120000001</v>
      </c>
      <c r="D6" s="15">
        <f t="shared" si="0"/>
        <v>124928062.30999997</v>
      </c>
      <c r="E6" s="15">
        <f t="shared" si="0"/>
        <v>13982999.240000002</v>
      </c>
      <c r="F6" s="15">
        <f t="shared" si="0"/>
        <v>317620949.34000003</v>
      </c>
      <c r="G6" s="15">
        <f t="shared" si="0"/>
        <v>244395741.68000001</v>
      </c>
      <c r="H6" s="15">
        <f t="shared" si="0"/>
        <v>34642162.920000002</v>
      </c>
      <c r="I6" s="15">
        <f t="shared" si="0"/>
        <v>46737100.00999999</v>
      </c>
      <c r="J6" s="15">
        <f t="shared" si="0"/>
        <v>214469853.57000005</v>
      </c>
      <c r="K6" s="15">
        <f t="shared" si="0"/>
        <v>998871595.63</v>
      </c>
      <c r="L6" s="15">
        <f t="shared" si="0"/>
        <v>252833676.19000003</v>
      </c>
      <c r="M6" s="15">
        <f t="shared" si="0"/>
        <v>4000269.7999999993</v>
      </c>
      <c r="N6" s="15">
        <f t="shared" si="0"/>
        <v>769533.99</v>
      </c>
      <c r="O6" s="15">
        <f t="shared" si="0"/>
        <v>81585100.920000002</v>
      </c>
    </row>
    <row r="7" spans="1:15" s="3" customFormat="1" x14ac:dyDescent="0.15">
      <c r="A7" s="3" t="s">
        <v>18</v>
      </c>
      <c r="B7" s="15">
        <f t="shared" ref="B7:O7" si="1">SUM(B8:B10)</f>
        <v>26112851.280000001</v>
      </c>
      <c r="C7" s="15">
        <f t="shared" si="1"/>
        <v>1434980.52</v>
      </c>
      <c r="D7" s="15">
        <f t="shared" si="1"/>
        <v>195025.66000000003</v>
      </c>
      <c r="E7" s="15">
        <f t="shared" si="1"/>
        <v>6329330.75</v>
      </c>
      <c r="F7" s="15">
        <f t="shared" si="1"/>
        <v>836332.66999999993</v>
      </c>
      <c r="G7" s="15">
        <f t="shared" si="1"/>
        <v>4464248.97</v>
      </c>
      <c r="H7" s="15">
        <f t="shared" si="1"/>
        <v>731468.9</v>
      </c>
      <c r="I7" s="15">
        <f t="shared" si="1"/>
        <v>951335.69</v>
      </c>
      <c r="J7" s="15">
        <f t="shared" si="1"/>
        <v>3884762.9699999997</v>
      </c>
      <c r="K7" s="15">
        <f t="shared" si="1"/>
        <v>4847037.0599999996</v>
      </c>
      <c r="L7" s="15">
        <f t="shared" si="1"/>
        <v>2187392.9999999995</v>
      </c>
      <c r="M7" s="15">
        <f t="shared" si="1"/>
        <v>30330.420000000002</v>
      </c>
      <c r="N7" s="15">
        <f t="shared" si="1"/>
        <v>4103.87</v>
      </c>
      <c r="O7" s="15">
        <f t="shared" si="1"/>
        <v>216500.80000000002</v>
      </c>
    </row>
    <row r="8" spans="1:15" x14ac:dyDescent="0.15">
      <c r="A8" s="16" t="s">
        <v>19</v>
      </c>
      <c r="B8" s="15">
        <f>+SUM(C8:O8)</f>
        <v>85957.659999999989</v>
      </c>
      <c r="C8" s="17">
        <v>901.15</v>
      </c>
      <c r="D8" s="17">
        <v>1514.87</v>
      </c>
      <c r="E8" s="17">
        <v>411.71</v>
      </c>
      <c r="F8" s="17">
        <v>9898.0400000000009</v>
      </c>
      <c r="G8" s="17">
        <v>3186.9</v>
      </c>
      <c r="H8" s="17">
        <v>0</v>
      </c>
      <c r="I8" s="17">
        <v>1531.33</v>
      </c>
      <c r="J8" s="17">
        <v>64123.259999999987</v>
      </c>
      <c r="K8" s="17">
        <v>274.16000000000003</v>
      </c>
      <c r="L8" s="17">
        <v>286.82000000000005</v>
      </c>
      <c r="M8" s="17">
        <v>0</v>
      </c>
      <c r="N8" s="17">
        <v>0</v>
      </c>
      <c r="O8" s="17">
        <v>3829.42</v>
      </c>
    </row>
    <row r="9" spans="1:15" x14ac:dyDescent="0.15">
      <c r="A9" s="16" t="s">
        <v>20</v>
      </c>
      <c r="B9" s="15">
        <f>+SUM(C9:O9)</f>
        <v>3639209.2699999996</v>
      </c>
      <c r="C9" s="17">
        <v>117752.27000000002</v>
      </c>
      <c r="D9" s="17">
        <v>933.42</v>
      </c>
      <c r="E9" s="17">
        <v>911.51</v>
      </c>
      <c r="F9" s="17">
        <v>325.03999999999996</v>
      </c>
      <c r="G9" s="17">
        <v>194114.44</v>
      </c>
      <c r="H9" s="17">
        <v>3320.74</v>
      </c>
      <c r="I9" s="17">
        <v>148184.62000000002</v>
      </c>
      <c r="J9" s="17">
        <v>1310134.3399999999</v>
      </c>
      <c r="K9" s="17">
        <v>898831.58</v>
      </c>
      <c r="L9" s="17">
        <v>950509.41999999993</v>
      </c>
      <c r="M9" s="17">
        <v>3995.78</v>
      </c>
      <c r="N9" s="17">
        <v>656.71</v>
      </c>
      <c r="O9" s="17">
        <v>9539.4000000000015</v>
      </c>
    </row>
    <row r="10" spans="1:15" x14ac:dyDescent="0.15">
      <c r="A10" s="16" t="s">
        <v>21</v>
      </c>
      <c r="B10" s="15">
        <f>+SUM(C10:O10)</f>
        <v>22387684.350000001</v>
      </c>
      <c r="C10" s="17">
        <v>1316327.1000000001</v>
      </c>
      <c r="D10" s="17">
        <v>192577.37000000002</v>
      </c>
      <c r="E10" s="17">
        <v>6328007.5300000003</v>
      </c>
      <c r="F10" s="17">
        <v>826109.59</v>
      </c>
      <c r="G10" s="17">
        <v>4266947.63</v>
      </c>
      <c r="H10" s="17">
        <v>728148.16</v>
      </c>
      <c r="I10" s="17">
        <v>801619.74</v>
      </c>
      <c r="J10" s="17">
        <v>2510505.3699999996</v>
      </c>
      <c r="K10" s="17">
        <v>3947931.32</v>
      </c>
      <c r="L10" s="17">
        <v>1236596.7599999998</v>
      </c>
      <c r="M10" s="17">
        <v>26334.640000000003</v>
      </c>
      <c r="N10" s="17">
        <v>3447.16</v>
      </c>
      <c r="O10" s="17">
        <v>203131.98</v>
      </c>
    </row>
    <row r="11" spans="1:15" s="3" customFormat="1" x14ac:dyDescent="0.15">
      <c r="A11" s="3" t="s">
        <v>22</v>
      </c>
      <c r="B11" s="15">
        <f t="shared" ref="B11:O11" si="2">SUM(B12)</f>
        <v>210766.78</v>
      </c>
      <c r="C11" s="15">
        <f t="shared" si="2"/>
        <v>0</v>
      </c>
      <c r="D11" s="15">
        <f t="shared" si="2"/>
        <v>0</v>
      </c>
      <c r="E11" s="15">
        <f t="shared" si="2"/>
        <v>0</v>
      </c>
      <c r="F11" s="15">
        <f t="shared" si="2"/>
        <v>196262.78</v>
      </c>
      <c r="G11" s="15">
        <f t="shared" si="2"/>
        <v>11322</v>
      </c>
      <c r="H11" s="15">
        <f t="shared" si="2"/>
        <v>0</v>
      </c>
      <c r="I11" s="15">
        <f t="shared" si="2"/>
        <v>0</v>
      </c>
      <c r="J11" s="15">
        <f t="shared" si="2"/>
        <v>0</v>
      </c>
      <c r="K11" s="15">
        <f t="shared" si="2"/>
        <v>3182</v>
      </c>
      <c r="L11" s="15">
        <f t="shared" si="2"/>
        <v>0</v>
      </c>
      <c r="M11" s="15">
        <f t="shared" si="2"/>
        <v>0</v>
      </c>
      <c r="N11" s="15">
        <f t="shared" si="2"/>
        <v>0</v>
      </c>
      <c r="O11" s="15">
        <f t="shared" si="2"/>
        <v>0</v>
      </c>
    </row>
    <row r="12" spans="1:15" x14ac:dyDescent="0.15">
      <c r="A12" s="16" t="s">
        <v>23</v>
      </c>
      <c r="B12" s="15">
        <f>+SUM(C12:O12)</f>
        <v>210766.78</v>
      </c>
      <c r="C12" s="17">
        <v>0</v>
      </c>
      <c r="D12" s="17">
        <v>0</v>
      </c>
      <c r="E12" s="17">
        <v>0</v>
      </c>
      <c r="F12" s="17">
        <v>196262.78</v>
      </c>
      <c r="G12" s="17">
        <v>11322</v>
      </c>
      <c r="H12" s="17">
        <v>0</v>
      </c>
      <c r="I12" s="17">
        <v>0</v>
      </c>
      <c r="J12" s="17">
        <v>0</v>
      </c>
      <c r="K12" s="17">
        <v>3182</v>
      </c>
      <c r="L12" s="17">
        <v>0</v>
      </c>
      <c r="M12" s="17">
        <v>0</v>
      </c>
      <c r="N12" s="17">
        <v>0</v>
      </c>
      <c r="O12" s="17">
        <v>0</v>
      </c>
    </row>
    <row r="13" spans="1:15" s="3" customFormat="1" x14ac:dyDescent="0.15">
      <c r="A13" s="3" t="s">
        <v>24</v>
      </c>
      <c r="B13" s="15">
        <f t="shared" ref="B13:O13" si="3">SUM(B14:B15)</f>
        <v>327174135.00999999</v>
      </c>
      <c r="C13" s="15">
        <f t="shared" si="3"/>
        <v>9806228.9899999984</v>
      </c>
      <c r="D13" s="15">
        <f t="shared" si="3"/>
        <v>102602386.98999999</v>
      </c>
      <c r="E13" s="15">
        <f t="shared" si="3"/>
        <v>2751893.37</v>
      </c>
      <c r="F13" s="15">
        <f t="shared" si="3"/>
        <v>3750832.24</v>
      </c>
      <c r="G13" s="15">
        <f t="shared" si="3"/>
        <v>22834356.700000003</v>
      </c>
      <c r="H13" s="15">
        <f t="shared" si="3"/>
        <v>7098136.6200000001</v>
      </c>
      <c r="I13" s="15">
        <f t="shared" si="3"/>
        <v>30860783.039999992</v>
      </c>
      <c r="J13" s="15">
        <f t="shared" si="3"/>
        <v>95321474.730000019</v>
      </c>
      <c r="K13" s="15">
        <f t="shared" si="3"/>
        <v>22616133.389999997</v>
      </c>
      <c r="L13" s="15">
        <f t="shared" si="3"/>
        <v>21384432.300000008</v>
      </c>
      <c r="M13" s="15">
        <f t="shared" si="3"/>
        <v>1267810.2799999998</v>
      </c>
      <c r="N13" s="15">
        <f t="shared" si="3"/>
        <v>212770.34</v>
      </c>
      <c r="O13" s="15">
        <f t="shared" si="3"/>
        <v>6666896.0200000014</v>
      </c>
    </row>
    <row r="14" spans="1:15" x14ac:dyDescent="0.15">
      <c r="A14" s="16" t="s">
        <v>25</v>
      </c>
      <c r="B14" s="15">
        <f>+SUM(C14:O14)</f>
        <v>5568903.54</v>
      </c>
      <c r="C14" s="17">
        <v>232991.44</v>
      </c>
      <c r="D14" s="17">
        <v>17858.670000000002</v>
      </c>
      <c r="E14" s="17">
        <v>78441.14</v>
      </c>
      <c r="F14" s="17">
        <v>523161.1</v>
      </c>
      <c r="G14" s="17">
        <v>2956622.05</v>
      </c>
      <c r="H14" s="17">
        <v>79612.310000000012</v>
      </c>
      <c r="I14" s="17">
        <v>1398481.7799999998</v>
      </c>
      <c r="J14" s="17">
        <v>146757.97000000003</v>
      </c>
      <c r="K14" s="17">
        <v>30294.48</v>
      </c>
      <c r="L14" s="17">
        <v>56805.500000000007</v>
      </c>
      <c r="M14" s="17">
        <v>1478.72</v>
      </c>
      <c r="N14" s="17">
        <v>0</v>
      </c>
      <c r="O14" s="17">
        <v>46398.38</v>
      </c>
    </row>
    <row r="15" spans="1:15" x14ac:dyDescent="0.15">
      <c r="A15" s="16" t="s">
        <v>26</v>
      </c>
      <c r="B15" s="15">
        <f>+SUM(C15:O15)</f>
        <v>321605231.46999997</v>
      </c>
      <c r="C15" s="17">
        <v>9573237.5499999989</v>
      </c>
      <c r="D15" s="17">
        <v>102584528.31999999</v>
      </c>
      <c r="E15" s="17">
        <v>2673452.23</v>
      </c>
      <c r="F15" s="17">
        <v>3227671.14</v>
      </c>
      <c r="G15" s="17">
        <v>19877734.650000002</v>
      </c>
      <c r="H15" s="17">
        <v>7018524.3100000005</v>
      </c>
      <c r="I15" s="17">
        <v>29462301.25999999</v>
      </c>
      <c r="J15" s="17">
        <v>95174716.76000002</v>
      </c>
      <c r="K15" s="17">
        <v>22585838.909999996</v>
      </c>
      <c r="L15" s="17">
        <v>21327626.800000008</v>
      </c>
      <c r="M15" s="17">
        <v>1266331.5599999998</v>
      </c>
      <c r="N15" s="17">
        <v>212770.34</v>
      </c>
      <c r="O15" s="17">
        <v>6620497.6400000015</v>
      </c>
    </row>
    <row r="16" spans="1:15" s="3" customFormat="1" x14ac:dyDescent="0.15">
      <c r="A16" s="3" t="s">
        <v>27</v>
      </c>
      <c r="B16" s="15">
        <f t="shared" ref="B16:O16" si="4">SUM(B17)</f>
        <v>168852772.70999998</v>
      </c>
      <c r="C16" s="15">
        <f t="shared" si="4"/>
        <v>730714.86</v>
      </c>
      <c r="D16" s="15">
        <f t="shared" si="4"/>
        <v>208338.26</v>
      </c>
      <c r="E16" s="15">
        <f t="shared" si="4"/>
        <v>130719.15</v>
      </c>
      <c r="F16" s="15">
        <f t="shared" si="4"/>
        <v>2384671.84</v>
      </c>
      <c r="G16" s="15">
        <f t="shared" si="4"/>
        <v>16211311.249999998</v>
      </c>
      <c r="H16" s="15">
        <f t="shared" si="4"/>
        <v>1899986.61</v>
      </c>
      <c r="I16" s="15">
        <f t="shared" si="4"/>
        <v>891129.97000000009</v>
      </c>
      <c r="J16" s="15">
        <f t="shared" si="4"/>
        <v>7667527.7100000037</v>
      </c>
      <c r="K16" s="15">
        <f t="shared" si="4"/>
        <v>108981383.47999999</v>
      </c>
      <c r="L16" s="15">
        <f t="shared" si="4"/>
        <v>16686745.630000001</v>
      </c>
      <c r="M16" s="15">
        <f t="shared" si="4"/>
        <v>391521.64000000007</v>
      </c>
      <c r="N16" s="15">
        <f t="shared" si="4"/>
        <v>10690.160000000002</v>
      </c>
      <c r="O16" s="15">
        <f t="shared" si="4"/>
        <v>12658032.15</v>
      </c>
    </row>
    <row r="17" spans="1:15" x14ac:dyDescent="0.15">
      <c r="A17" s="16" t="s">
        <v>28</v>
      </c>
      <c r="B17" s="15">
        <f>+SUM(C17:O17)</f>
        <v>168852772.70999998</v>
      </c>
      <c r="C17" s="17">
        <v>730714.86</v>
      </c>
      <c r="D17" s="17">
        <v>208338.26</v>
      </c>
      <c r="E17" s="17">
        <v>130719.15</v>
      </c>
      <c r="F17" s="17">
        <v>2384671.84</v>
      </c>
      <c r="G17" s="17">
        <v>16211311.249999998</v>
      </c>
      <c r="H17" s="17">
        <v>1899986.61</v>
      </c>
      <c r="I17" s="17">
        <v>891129.97000000009</v>
      </c>
      <c r="J17" s="17">
        <v>7667527.7100000037</v>
      </c>
      <c r="K17" s="17">
        <v>108981383.47999999</v>
      </c>
      <c r="L17" s="17">
        <v>16686745.630000001</v>
      </c>
      <c r="M17" s="17">
        <v>391521.64000000007</v>
      </c>
      <c r="N17" s="17">
        <v>10690.160000000002</v>
      </c>
      <c r="O17" s="17">
        <v>12658032.15</v>
      </c>
    </row>
    <row r="18" spans="1:15" s="3" customFormat="1" x14ac:dyDescent="0.15">
      <c r="A18" s="3" t="s">
        <v>29</v>
      </c>
      <c r="B18" s="15">
        <f t="shared" ref="B18:O18" si="5">+SUM(B19:B20)</f>
        <v>144518590.85000002</v>
      </c>
      <c r="C18" s="15">
        <f t="shared" si="5"/>
        <v>425107.17000000004</v>
      </c>
      <c r="D18" s="15">
        <f t="shared" si="5"/>
        <v>4488512.3800000008</v>
      </c>
      <c r="E18" s="15">
        <f t="shared" si="5"/>
        <v>420516.67</v>
      </c>
      <c r="F18" s="15">
        <f t="shared" si="5"/>
        <v>883042.72</v>
      </c>
      <c r="G18" s="15">
        <f t="shared" si="5"/>
        <v>18713777.77</v>
      </c>
      <c r="H18" s="15">
        <f t="shared" si="5"/>
        <v>4072292.4000000004</v>
      </c>
      <c r="I18" s="15">
        <f t="shared" si="5"/>
        <v>2469808.21</v>
      </c>
      <c r="J18" s="15">
        <f t="shared" si="5"/>
        <v>16700398.520000003</v>
      </c>
      <c r="K18" s="15">
        <f t="shared" si="5"/>
        <v>64177640.260000005</v>
      </c>
      <c r="L18" s="15">
        <f t="shared" si="5"/>
        <v>24397408.929999996</v>
      </c>
      <c r="M18" s="15">
        <f t="shared" si="5"/>
        <v>183879.68000000002</v>
      </c>
      <c r="N18" s="15">
        <f t="shared" si="5"/>
        <v>15100.57</v>
      </c>
      <c r="O18" s="15">
        <f t="shared" si="5"/>
        <v>7571105.5699999994</v>
      </c>
    </row>
    <row r="19" spans="1:15" x14ac:dyDescent="0.15">
      <c r="A19" s="16" t="s">
        <v>29</v>
      </c>
      <c r="B19" s="15">
        <f>+SUM(C19:O19)</f>
        <v>29706313.700000007</v>
      </c>
      <c r="C19" s="17">
        <v>324408.41000000003</v>
      </c>
      <c r="D19" s="17">
        <v>2050457.13</v>
      </c>
      <c r="E19" s="17">
        <v>307375.24</v>
      </c>
      <c r="F19" s="17">
        <v>520799.63</v>
      </c>
      <c r="G19" s="17">
        <v>2077482.06</v>
      </c>
      <c r="H19" s="17">
        <v>992230.4700000002</v>
      </c>
      <c r="I19" s="17">
        <v>540922.36</v>
      </c>
      <c r="J19" s="17">
        <v>5526786.7800000012</v>
      </c>
      <c r="K19" s="17">
        <v>16086428.030000003</v>
      </c>
      <c r="L19" s="17">
        <v>867260.72</v>
      </c>
      <c r="M19" s="17">
        <v>24847.73</v>
      </c>
      <c r="N19" s="17">
        <v>12402.09</v>
      </c>
      <c r="O19" s="17">
        <v>374913.05000000005</v>
      </c>
    </row>
    <row r="20" spans="1:15" x14ac:dyDescent="0.15">
      <c r="A20" s="16" t="s">
        <v>30</v>
      </c>
      <c r="B20" s="15">
        <f>+SUM(C20:O20)</f>
        <v>114812277.15000001</v>
      </c>
      <c r="C20" s="17">
        <v>100698.75999999998</v>
      </c>
      <c r="D20" s="17">
        <v>2438055.2500000005</v>
      </c>
      <c r="E20" s="17">
        <v>113141.42999999998</v>
      </c>
      <c r="F20" s="17">
        <v>362243.09</v>
      </c>
      <c r="G20" s="17">
        <v>16636295.709999999</v>
      </c>
      <c r="H20" s="17">
        <v>3080061.93</v>
      </c>
      <c r="I20" s="17">
        <v>1928885.85</v>
      </c>
      <c r="J20" s="17">
        <v>11173611.740000002</v>
      </c>
      <c r="K20" s="17">
        <v>48091212.230000004</v>
      </c>
      <c r="L20" s="17">
        <v>23530148.209999997</v>
      </c>
      <c r="M20" s="17">
        <v>159031.95000000001</v>
      </c>
      <c r="N20" s="17">
        <v>2698.4799999999996</v>
      </c>
      <c r="O20" s="17">
        <v>7196192.5199999996</v>
      </c>
    </row>
    <row r="21" spans="1:15" s="3" customFormat="1" x14ac:dyDescent="0.15">
      <c r="A21" s="3" t="s">
        <v>31</v>
      </c>
      <c r="B21" s="15">
        <f t="shared" ref="B21:O21" si="6">SUM(B22)</f>
        <v>133669707.61999997</v>
      </c>
      <c r="C21" s="15">
        <f t="shared" si="6"/>
        <v>4543694.3400000008</v>
      </c>
      <c r="D21" s="15">
        <f t="shared" si="6"/>
        <v>1847811.2899999991</v>
      </c>
      <c r="E21" s="15">
        <f t="shared" si="6"/>
        <v>2810728.58</v>
      </c>
      <c r="F21" s="15">
        <f t="shared" si="6"/>
        <v>2094441.28</v>
      </c>
      <c r="G21" s="15">
        <f t="shared" si="6"/>
        <v>6912399.5699999994</v>
      </c>
      <c r="H21" s="15">
        <f t="shared" si="6"/>
        <v>6483356.2899999982</v>
      </c>
      <c r="I21" s="15">
        <f t="shared" si="6"/>
        <v>5604672.8600000013</v>
      </c>
      <c r="J21" s="15">
        <f t="shared" si="6"/>
        <v>24015864.189999998</v>
      </c>
      <c r="K21" s="15">
        <f t="shared" si="6"/>
        <v>44806779.699999973</v>
      </c>
      <c r="L21" s="15">
        <f t="shared" si="6"/>
        <v>31589616.590000011</v>
      </c>
      <c r="M21" s="15">
        <f t="shared" si="6"/>
        <v>42837.650000000009</v>
      </c>
      <c r="N21" s="15">
        <f t="shared" si="6"/>
        <v>222330.86000000002</v>
      </c>
      <c r="O21" s="15">
        <f t="shared" si="6"/>
        <v>2695174.42</v>
      </c>
    </row>
    <row r="22" spans="1:15" x14ac:dyDescent="0.15">
      <c r="A22" s="16" t="s">
        <v>31</v>
      </c>
      <c r="B22" s="15">
        <f>+SUM(C22:O22)</f>
        <v>133669707.61999997</v>
      </c>
      <c r="C22" s="17">
        <v>4543694.3400000008</v>
      </c>
      <c r="D22" s="17">
        <v>1847811.2899999991</v>
      </c>
      <c r="E22" s="17">
        <v>2810728.58</v>
      </c>
      <c r="F22" s="17">
        <v>2094441.28</v>
      </c>
      <c r="G22" s="17">
        <v>6912399.5699999994</v>
      </c>
      <c r="H22" s="17">
        <v>6483356.2899999982</v>
      </c>
      <c r="I22" s="17">
        <v>5604672.8600000013</v>
      </c>
      <c r="J22" s="17">
        <v>24015864.189999998</v>
      </c>
      <c r="K22" s="17">
        <v>44806779.699999973</v>
      </c>
      <c r="L22" s="17">
        <v>31589616.590000011</v>
      </c>
      <c r="M22" s="17">
        <v>42837.650000000009</v>
      </c>
      <c r="N22" s="17">
        <v>222330.86000000002</v>
      </c>
      <c r="O22" s="17">
        <v>2695174.42</v>
      </c>
    </row>
    <row r="23" spans="1:15" s="3" customFormat="1" x14ac:dyDescent="0.15">
      <c r="A23" s="3" t="s">
        <v>32</v>
      </c>
      <c r="B23" s="15">
        <f t="shared" ref="B23:O23" si="7">SUM(B24)</f>
        <v>845668627.2299999</v>
      </c>
      <c r="C23" s="15">
        <f t="shared" si="7"/>
        <v>1820561.5300000003</v>
      </c>
      <c r="D23" s="15">
        <f t="shared" si="7"/>
        <v>12877573.759999998</v>
      </c>
      <c r="E23" s="15">
        <f t="shared" si="7"/>
        <v>1334450.0300000003</v>
      </c>
      <c r="F23" s="15">
        <f t="shared" si="7"/>
        <v>95558699.49000001</v>
      </c>
      <c r="G23" s="15">
        <f t="shared" si="7"/>
        <v>159773519.70000002</v>
      </c>
      <c r="H23" s="15">
        <f t="shared" si="7"/>
        <v>5066633.450000003</v>
      </c>
      <c r="I23" s="15">
        <f t="shared" si="7"/>
        <v>4142487.7900000014</v>
      </c>
      <c r="J23" s="15">
        <f t="shared" si="7"/>
        <v>56046311.159999989</v>
      </c>
      <c r="K23" s="15">
        <f t="shared" si="7"/>
        <v>342579337.29999995</v>
      </c>
      <c r="L23" s="15">
        <f t="shared" si="7"/>
        <v>121974019.26000004</v>
      </c>
      <c r="M23" s="15">
        <f t="shared" si="7"/>
        <v>1566472.6099999999</v>
      </c>
      <c r="N23" s="15">
        <f t="shared" si="7"/>
        <v>202654.52</v>
      </c>
      <c r="O23" s="15">
        <f t="shared" si="7"/>
        <v>42725906.629999995</v>
      </c>
    </row>
    <row r="24" spans="1:15" x14ac:dyDescent="0.15">
      <c r="A24" s="16" t="s">
        <v>33</v>
      </c>
      <c r="B24" s="15">
        <f>+SUM(C24:O24)</f>
        <v>845668627.2299999</v>
      </c>
      <c r="C24" s="17">
        <v>1820561.5300000003</v>
      </c>
      <c r="D24" s="17">
        <v>12877573.759999998</v>
      </c>
      <c r="E24" s="17">
        <v>1334450.0300000003</v>
      </c>
      <c r="F24" s="17">
        <v>95558699.49000001</v>
      </c>
      <c r="G24" s="17">
        <v>159773519.70000002</v>
      </c>
      <c r="H24" s="17">
        <v>5066633.450000003</v>
      </c>
      <c r="I24" s="17">
        <v>4142487.7900000014</v>
      </c>
      <c r="J24" s="17">
        <v>56046311.159999989</v>
      </c>
      <c r="K24" s="17">
        <v>342579337.29999995</v>
      </c>
      <c r="L24" s="17">
        <v>121974019.26000004</v>
      </c>
      <c r="M24" s="17">
        <v>1566472.6099999999</v>
      </c>
      <c r="N24" s="17">
        <v>202654.52</v>
      </c>
      <c r="O24" s="17">
        <v>42725906.629999995</v>
      </c>
    </row>
    <row r="25" spans="1:15" s="3" customFormat="1" x14ac:dyDescent="0.15">
      <c r="A25" s="3" t="s">
        <v>34</v>
      </c>
      <c r="B25" s="15">
        <f t="shared" ref="B25:O25" si="8">+SUM(B26:B28)</f>
        <v>690066022.05000007</v>
      </c>
      <c r="C25" s="15">
        <f t="shared" si="8"/>
        <v>132995.94999999998</v>
      </c>
      <c r="D25" s="15">
        <f t="shared" si="8"/>
        <v>2706575.26</v>
      </c>
      <c r="E25" s="15">
        <f t="shared" si="8"/>
        <v>147818.56000000003</v>
      </c>
      <c r="F25" s="15">
        <f t="shared" si="8"/>
        <v>211874025.45999998</v>
      </c>
      <c r="G25" s="15">
        <f t="shared" si="8"/>
        <v>15036461.42</v>
      </c>
      <c r="H25" s="15">
        <f t="shared" si="8"/>
        <v>9261122.8900000006</v>
      </c>
      <c r="I25" s="15">
        <f t="shared" si="8"/>
        <v>1623708.9300000002</v>
      </c>
      <c r="J25" s="15">
        <f t="shared" si="8"/>
        <v>6765945.2699999977</v>
      </c>
      <c r="K25" s="15">
        <f t="shared" si="8"/>
        <v>398436806.03000003</v>
      </c>
      <c r="L25" s="15">
        <f t="shared" si="8"/>
        <v>34541906.879999995</v>
      </c>
      <c r="M25" s="15">
        <f t="shared" si="8"/>
        <v>517417.51999999996</v>
      </c>
      <c r="N25" s="15">
        <f t="shared" si="8"/>
        <v>23131.71</v>
      </c>
      <c r="O25" s="15">
        <f t="shared" si="8"/>
        <v>8998106.1699999999</v>
      </c>
    </row>
    <row r="26" spans="1:15" x14ac:dyDescent="0.15">
      <c r="A26" s="16" t="s">
        <v>35</v>
      </c>
      <c r="B26" s="15">
        <f>+SUM(C26:O26)</f>
        <v>34306907.349999994</v>
      </c>
      <c r="C26" s="17">
        <v>5194.0599999999995</v>
      </c>
      <c r="D26" s="17">
        <v>59489</v>
      </c>
      <c r="E26" s="17">
        <v>2865.78</v>
      </c>
      <c r="F26" s="17">
        <v>196490.37</v>
      </c>
      <c r="G26" s="17">
        <v>3680258.14</v>
      </c>
      <c r="H26" s="17">
        <v>210272.31</v>
      </c>
      <c r="I26" s="17">
        <v>243053.52</v>
      </c>
      <c r="J26" s="17">
        <v>2255946.0700000008</v>
      </c>
      <c r="K26" s="17">
        <v>20429477.129999999</v>
      </c>
      <c r="L26" s="17">
        <v>5840560.5199999968</v>
      </c>
      <c r="M26" s="17">
        <v>232184.93</v>
      </c>
      <c r="N26" s="17">
        <v>5530.86</v>
      </c>
      <c r="O26" s="17">
        <v>1145584.6599999999</v>
      </c>
    </row>
    <row r="27" spans="1:15" x14ac:dyDescent="0.15">
      <c r="A27" s="16" t="s">
        <v>36</v>
      </c>
      <c r="B27" s="15">
        <f>+SUM(C27:O27)</f>
        <v>577497367.66000009</v>
      </c>
      <c r="C27" s="17">
        <v>125432.09999999999</v>
      </c>
      <c r="D27" s="17">
        <v>2646067.36</v>
      </c>
      <c r="E27" s="17">
        <v>141333.72000000003</v>
      </c>
      <c r="F27" s="17">
        <v>211673819.75999996</v>
      </c>
      <c r="G27" s="17">
        <v>5924195.7899999991</v>
      </c>
      <c r="H27" s="17">
        <v>9032692.9399999995</v>
      </c>
      <c r="I27" s="17">
        <v>1310768.8</v>
      </c>
      <c r="J27" s="17">
        <v>3954061.1199999973</v>
      </c>
      <c r="K27" s="17">
        <v>311206257.58000004</v>
      </c>
      <c r="L27" s="17">
        <v>24368023.069999997</v>
      </c>
      <c r="M27" s="17">
        <v>284756.65999999997</v>
      </c>
      <c r="N27" s="17">
        <v>17600.849999999999</v>
      </c>
      <c r="O27" s="17">
        <v>6812357.9099999992</v>
      </c>
    </row>
    <row r="28" spans="1:15" x14ac:dyDescent="0.15">
      <c r="A28" s="16" t="s">
        <v>37</v>
      </c>
      <c r="B28" s="15">
        <f>+SUM(C28:O28)</f>
        <v>78261747.040000007</v>
      </c>
      <c r="C28" s="17">
        <v>2369.79</v>
      </c>
      <c r="D28" s="17">
        <v>1018.9</v>
      </c>
      <c r="E28" s="17">
        <v>3619.06</v>
      </c>
      <c r="F28" s="17">
        <v>3715.33</v>
      </c>
      <c r="G28" s="17">
        <v>5432007.4900000002</v>
      </c>
      <c r="H28" s="17">
        <v>18157.640000000003</v>
      </c>
      <c r="I28" s="17">
        <v>69886.61</v>
      </c>
      <c r="J28" s="17">
        <v>555938.07999999984</v>
      </c>
      <c r="K28" s="17">
        <v>66801071.32</v>
      </c>
      <c r="L28" s="17">
        <v>4333323.29</v>
      </c>
      <c r="M28" s="17">
        <v>475.93</v>
      </c>
      <c r="N28" s="17">
        <v>0</v>
      </c>
      <c r="O28" s="17">
        <v>1040163.6</v>
      </c>
    </row>
    <row r="29" spans="1:15" s="3" customFormat="1" x14ac:dyDescent="0.15">
      <c r="A29" s="3" t="s">
        <v>38</v>
      </c>
      <c r="B29" s="15">
        <f t="shared" ref="B29:O29" si="9">SUM(B30)</f>
        <v>17517899.190000001</v>
      </c>
      <c r="C29" s="15">
        <f t="shared" si="9"/>
        <v>60043.76</v>
      </c>
      <c r="D29" s="15">
        <f t="shared" si="9"/>
        <v>1838.71</v>
      </c>
      <c r="E29" s="15">
        <f t="shared" si="9"/>
        <v>57542.130000000005</v>
      </c>
      <c r="F29" s="15">
        <f t="shared" si="9"/>
        <v>42640.86</v>
      </c>
      <c r="G29" s="15">
        <f t="shared" si="9"/>
        <v>438344.30000000005</v>
      </c>
      <c r="H29" s="15">
        <f t="shared" si="9"/>
        <v>29165.760000000002</v>
      </c>
      <c r="I29" s="15">
        <f t="shared" si="9"/>
        <v>193173.52000000002</v>
      </c>
      <c r="J29" s="15">
        <f t="shared" si="9"/>
        <v>4067569.0200000005</v>
      </c>
      <c r="K29" s="15">
        <f t="shared" si="9"/>
        <v>12423296.409999998</v>
      </c>
      <c r="L29" s="15">
        <f t="shared" si="9"/>
        <v>72153.599999999991</v>
      </c>
      <c r="M29" s="15">
        <f t="shared" si="9"/>
        <v>0</v>
      </c>
      <c r="N29" s="15">
        <f t="shared" si="9"/>
        <v>78751.960000000006</v>
      </c>
      <c r="O29" s="15">
        <f t="shared" si="9"/>
        <v>53379.16</v>
      </c>
    </row>
    <row r="30" spans="1:15" x14ac:dyDescent="0.15">
      <c r="A30" s="16" t="s">
        <v>38</v>
      </c>
      <c r="B30" s="15">
        <f>+SUM(C30:O30)</f>
        <v>17517899.190000001</v>
      </c>
      <c r="C30" s="17">
        <v>60043.76</v>
      </c>
      <c r="D30" s="17">
        <v>1838.71</v>
      </c>
      <c r="E30" s="17">
        <v>57542.130000000005</v>
      </c>
      <c r="F30" s="17">
        <v>42640.86</v>
      </c>
      <c r="G30" s="17">
        <v>438344.30000000005</v>
      </c>
      <c r="H30" s="17">
        <v>29165.760000000002</v>
      </c>
      <c r="I30" s="17">
        <v>193173.52000000002</v>
      </c>
      <c r="J30" s="17">
        <v>4067569.0200000005</v>
      </c>
      <c r="K30" s="17">
        <v>12423296.409999998</v>
      </c>
      <c r="L30" s="17">
        <v>72153.599999999991</v>
      </c>
      <c r="M30" s="17">
        <v>0</v>
      </c>
      <c r="N30" s="17">
        <v>78751.960000000006</v>
      </c>
      <c r="O30" s="17">
        <v>53379.16</v>
      </c>
    </row>
    <row r="32" spans="1:15" ht="11.25" customHeight="1" x14ac:dyDescent="0.15">
      <c r="A32" s="18" t="s">
        <v>39</v>
      </c>
    </row>
    <row r="33" spans="1:1" ht="11.25" customHeight="1" x14ac:dyDescent="0.15">
      <c r="A33" s="19" t="s">
        <v>40</v>
      </c>
    </row>
    <row r="34" spans="1:1" ht="11.25" customHeight="1" x14ac:dyDescent="0.15">
      <c r="A34" s="2" t="s">
        <v>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24.6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2022-03-30T14:04:47Z</dcterms:created>
  <dcterms:modified xsi:type="dcterms:W3CDTF">2022-03-30T14:04:48Z</dcterms:modified>
</cp:coreProperties>
</file>